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495" yWindow="-165" windowWidth="8745" windowHeight="12150" tabRatio="744" activeTab="3"/>
  </bookViews>
  <sheets>
    <sheet name="Contents" sheetId="1" r:id="rId1"/>
    <sheet name="6.1" sheetId="9" r:id="rId2"/>
    <sheet name="6.2" sheetId="6" r:id="rId3"/>
    <sheet name="6.3" sheetId="7" r:id="rId4"/>
    <sheet name="6.4" sheetId="11" r:id="rId5"/>
    <sheet name="6.5" sheetId="8" r:id="rId6"/>
    <sheet name="6.6" sheetId="5" r:id="rId7"/>
    <sheet name="6.7" sheetId="2" r:id="rId8"/>
    <sheet name="6.8" sheetId="22" r:id="rId9"/>
    <sheet name="6.9" sheetId="4" r:id="rId10"/>
    <sheet name="6.10" sheetId="15" r:id="rId11"/>
    <sheet name="6.11" sheetId="13" r:id="rId12"/>
    <sheet name="6.12" sheetId="3" r:id="rId13"/>
    <sheet name="6.13" sheetId="14" r:id="rId14"/>
    <sheet name="6.14" sheetId="10" r:id="rId15"/>
    <sheet name="6.15" sheetId="17" r:id="rId16"/>
    <sheet name="6.16" sheetId="25" r:id="rId17"/>
  </sheets>
  <externalReferences>
    <externalReference r:id="rId18"/>
    <externalReference r:id="rId19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9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20000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25725"/>
</workbook>
</file>

<file path=xl/calcChain.xml><?xml version="1.0" encoding="utf-8"?>
<calcChain xmlns="http://schemas.openxmlformats.org/spreadsheetml/2006/main">
  <c r="B19" i="1"/>
  <c r="B18"/>
  <c r="B17"/>
  <c r="B16"/>
  <c r="B15"/>
  <c r="B14"/>
  <c r="B13"/>
  <c r="B12"/>
  <c r="B11"/>
  <c r="B10"/>
  <c r="B9"/>
  <c r="B8"/>
  <c r="B7"/>
  <c r="C8" i="3" l="1"/>
  <c r="D8"/>
  <c r="E8"/>
  <c r="F8"/>
  <c r="G8"/>
  <c r="I8"/>
  <c r="J8"/>
  <c r="K8"/>
  <c r="H8"/>
  <c r="U36" i="14" l="1"/>
  <c r="V36"/>
  <c r="W36"/>
  <c r="T36"/>
  <c r="U35"/>
  <c r="V35"/>
  <c r="W35"/>
  <c r="T35"/>
  <c r="U34"/>
  <c r="U37" s="1"/>
  <c r="V34"/>
  <c r="V37" s="1"/>
  <c r="W34"/>
  <c r="T34"/>
  <c r="D107"/>
  <c r="J24"/>
  <c r="I24"/>
  <c r="J23"/>
  <c r="I23"/>
  <c r="J20"/>
  <c r="I20"/>
  <c r="M19"/>
  <c r="L19"/>
  <c r="K19"/>
  <c r="M18"/>
  <c r="L18"/>
  <c r="K18"/>
  <c r="J14"/>
  <c r="I14"/>
  <c r="J12"/>
  <c r="I12"/>
  <c r="J11"/>
  <c r="I11"/>
  <c r="J8"/>
  <c r="I8"/>
  <c r="L8"/>
  <c r="M7"/>
  <c r="L7"/>
  <c r="K7"/>
  <c r="M5"/>
  <c r="L5"/>
  <c r="K5"/>
  <c r="M4"/>
  <c r="L4"/>
  <c r="K4"/>
  <c r="J24" i="13"/>
  <c r="I19"/>
  <c r="H19"/>
  <c r="G19"/>
  <c r="F19"/>
  <c r="E19"/>
  <c r="D19"/>
  <c r="C19"/>
  <c r="B19"/>
  <c r="I18"/>
  <c r="H18"/>
  <c r="G18"/>
  <c r="F18"/>
  <c r="E18"/>
  <c r="D18"/>
  <c r="C18"/>
  <c r="B18"/>
  <c r="I17"/>
  <c r="H17"/>
  <c r="G17"/>
  <c r="F17"/>
  <c r="J25" s="1"/>
  <c r="E17"/>
  <c r="D17"/>
  <c r="D25" s="1"/>
  <c r="C17"/>
  <c r="B17"/>
  <c r="B25" s="1"/>
  <c r="I24"/>
  <c r="G24"/>
  <c r="M10"/>
  <c r="J10"/>
  <c r="M9"/>
  <c r="J9"/>
  <c r="M8"/>
  <c r="J8"/>
  <c r="M7"/>
  <c r="J7"/>
  <c r="J15" i="14" l="1"/>
  <c r="H25" i="13"/>
  <c r="C25"/>
  <c r="E25"/>
  <c r="G25"/>
  <c r="I25"/>
  <c r="W37" i="14"/>
  <c r="L6"/>
  <c r="M6"/>
  <c r="K6"/>
  <c r="L20"/>
  <c r="I15"/>
  <c r="K20"/>
  <c r="M20"/>
  <c r="K8"/>
  <c r="M8"/>
  <c r="I9"/>
  <c r="T37"/>
  <c r="AC38"/>
  <c r="AB39"/>
  <c r="J9"/>
  <c r="AC37"/>
  <c r="C24" i="13"/>
  <c r="E24"/>
  <c r="H24"/>
  <c r="B24"/>
  <c r="D24"/>
  <c r="Q36" i="14" l="1"/>
  <c r="R36" s="1"/>
  <c r="Q35"/>
  <c r="R35" s="1"/>
  <c r="I36" l="1"/>
  <c r="J36" s="1"/>
  <c r="K36" s="1"/>
  <c r="L36" s="1"/>
  <c r="M36" s="1"/>
  <c r="O36" s="1"/>
  <c r="P36" s="1"/>
  <c r="I35"/>
  <c r="J35" s="1"/>
  <c r="K35" s="1"/>
  <c r="L35" s="1"/>
  <c r="M35" s="1"/>
  <c r="O35" s="1"/>
  <c r="P35" s="1"/>
  <c r="Q34"/>
  <c r="Q37" l="1"/>
  <c r="Q38" s="1"/>
  <c r="R34"/>
  <c r="I34" l="1"/>
  <c r="J34" s="1"/>
  <c r="K34" s="1"/>
  <c r="L34" s="1"/>
  <c r="M34" s="1"/>
  <c r="O34" s="1"/>
  <c r="P34" l="1"/>
  <c r="O37"/>
  <c r="O38" s="1"/>
  <c r="B9" i="6" l="1"/>
  <c r="B10"/>
  <c r="B6" i="1" l="1"/>
  <c r="B5"/>
  <c r="B4"/>
  <c r="B8" i="6"/>
</calcChain>
</file>

<file path=xl/comments1.xml><?xml version="1.0" encoding="utf-8"?>
<comments xmlns="http://schemas.openxmlformats.org/spreadsheetml/2006/main">
  <authors>
    <author>Ewak</author>
    <author>Kavita C. Srinivasan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Ewak:</t>
        </r>
        <r>
          <rPr>
            <sz val="9"/>
            <color indexed="81"/>
            <rFont val="Tahoma"/>
            <family val="2"/>
          </rPr>
          <t xml:space="preserve">
Q of where fertiliser goes have put in stationary combusion for now</t>
        </r>
      </text>
    </comment>
    <comment ref="S23" authorId="1">
      <text>
        <r>
          <rPr>
            <b/>
            <sz val="8"/>
            <color indexed="81"/>
            <rFont val="Tahoma"/>
            <family val="2"/>
          </rPr>
          <t>Kavita C. Srinivasan:</t>
        </r>
        <r>
          <rPr>
            <sz val="8"/>
            <color indexed="81"/>
            <rFont val="Tahoma"/>
            <family val="2"/>
          </rPr>
          <t xml:space="preserve">
Emissions decrease while cattle numbers increase slightly</t>
        </r>
      </text>
    </comment>
  </commentList>
</comments>
</file>

<file path=xl/sharedStrings.xml><?xml version="1.0" encoding="utf-8"?>
<sst xmlns="http://schemas.openxmlformats.org/spreadsheetml/2006/main" count="149" uniqueCount="127">
  <si>
    <t>GHG emissions from agriculture in the context of total UK emission (2011)</t>
  </si>
  <si>
    <t xml:space="preserve">Note: Emissions from other sectors excludes international aviation and shipping sectors. </t>
  </si>
  <si>
    <t>Nitrous oxide</t>
  </si>
  <si>
    <t>Methane</t>
  </si>
  <si>
    <t>Carbon dioxide</t>
  </si>
  <si>
    <t>Other sectors</t>
  </si>
  <si>
    <t>Agriculture emissions by source (2011)</t>
  </si>
  <si>
    <t>Cropland</t>
  </si>
  <si>
    <t>Grassland</t>
  </si>
  <si>
    <t>Settlements</t>
  </si>
  <si>
    <t>Other</t>
  </si>
  <si>
    <t>Forest land</t>
  </si>
  <si>
    <t>Net Emissions</t>
  </si>
  <si>
    <t xml:space="preserve"> Net emissions</t>
  </si>
  <si>
    <t>Agricultural soils</t>
  </si>
  <si>
    <t>N2O emissions associated with crops</t>
  </si>
  <si>
    <t>N2O emissions intensity of crops</t>
  </si>
  <si>
    <t>Note(s): Base Year (2007) = 100</t>
  </si>
  <si>
    <t>Source: NAEI (2013), AUK 2011, CCC calculations</t>
  </si>
  <si>
    <t xml:space="preserve">Crop output </t>
  </si>
  <si>
    <r>
      <t>Livestock output, N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O emissions associated with livestock and emissions intensity of livestock (2003-2011)</t>
    </r>
  </si>
  <si>
    <t xml:space="preserve">Livestock output </t>
  </si>
  <si>
    <r>
      <t>Crop output, N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O emissions associated with crops and emissions intensity of crops (2003-2011)</t>
    </r>
  </si>
  <si>
    <r>
      <t>N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O emissions associated with livestock </t>
    </r>
  </si>
  <si>
    <r>
      <t>N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O emissions intensity of livestock </t>
    </r>
  </si>
  <si>
    <r>
      <t>Total livestock output, CH</t>
    </r>
    <r>
      <rPr>
        <b/>
        <vertAlign val="subscript"/>
        <sz val="12"/>
        <color indexed="8"/>
        <rFont val="Arial"/>
        <family val="2"/>
      </rPr>
      <t>4</t>
    </r>
    <r>
      <rPr>
        <b/>
        <sz val="12"/>
        <color indexed="8"/>
        <rFont val="Arial"/>
        <family val="2"/>
      </rPr>
      <t xml:space="preserve"> emissions and CH</t>
    </r>
    <r>
      <rPr>
        <b/>
        <vertAlign val="subscript"/>
        <sz val="12"/>
        <color indexed="8"/>
        <rFont val="Arial"/>
        <family val="2"/>
      </rPr>
      <t>4</t>
    </r>
    <r>
      <rPr>
        <b/>
        <sz val="12"/>
        <color indexed="8"/>
        <rFont val="Arial"/>
        <family val="2"/>
      </rPr>
      <t xml:space="preserve"> emissions intensity of output (2003-2010)</t>
    </r>
  </si>
  <si>
    <r>
      <t>CH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emissions associated with livestock output</t>
    </r>
  </si>
  <si>
    <r>
      <t>CH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emissions intensity</t>
    </r>
  </si>
  <si>
    <t>Arable (kg/ha)</t>
  </si>
  <si>
    <t>Grasslands (kg/ha)</t>
  </si>
  <si>
    <t>All (kg/ha)</t>
  </si>
  <si>
    <t>Source:NAEI (2013)</t>
  </si>
  <si>
    <t>Enteric fermentation</t>
  </si>
  <si>
    <t>Wastes/manure management</t>
  </si>
  <si>
    <t>Stationary and mobile combustion</t>
  </si>
  <si>
    <r>
      <t>Agriculture 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e emissions by source (1990-2011)</t>
    </r>
  </si>
  <si>
    <t>NAEI (2013)</t>
  </si>
  <si>
    <t>Inorganic fertiliser</t>
  </si>
  <si>
    <t>Grazing returns</t>
  </si>
  <si>
    <t>Manure application</t>
  </si>
  <si>
    <t>Crop residues</t>
  </si>
  <si>
    <t>Biological fixation</t>
  </si>
  <si>
    <t>Improved grassland</t>
  </si>
  <si>
    <t>Histosols</t>
  </si>
  <si>
    <t>Sewage sludge</t>
  </si>
  <si>
    <r>
      <t>Source of N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O emissions from agricultural soils (2011)</t>
    </r>
  </si>
  <si>
    <t>```````````````````````````````````````````````````````````````````````````````````````````</t>
  </si>
  <si>
    <t>Beef/veal produced (kg)</t>
  </si>
  <si>
    <t>Clean sheep and lamb</t>
  </si>
  <si>
    <t>Clean pigs</t>
  </si>
  <si>
    <t>Poultry</t>
  </si>
  <si>
    <t>AUK data</t>
  </si>
  <si>
    <t>Beaf and veal</t>
  </si>
  <si>
    <t>Index of average dressed carcase weight per animal (2003-2011)</t>
  </si>
  <si>
    <t>Source: AUK (2011)</t>
  </si>
  <si>
    <t>Wastes / manure management</t>
  </si>
  <si>
    <t>In indicator framework</t>
  </si>
  <si>
    <t>N20</t>
  </si>
  <si>
    <t>CH4</t>
  </si>
  <si>
    <t>Total C02e</t>
  </si>
  <si>
    <t>Outturn</t>
  </si>
  <si>
    <t>Straight line trajectory - indicator</t>
  </si>
  <si>
    <t>2010 outturn</t>
  </si>
  <si>
    <t>Total exc stationary</t>
  </si>
  <si>
    <t xml:space="preserve">Agricultural soils outturn </t>
  </si>
  <si>
    <t>Enteric outturn</t>
  </si>
  <si>
    <t>Wastes / manure outturn</t>
  </si>
  <si>
    <t>% change on 2007</t>
  </si>
  <si>
    <t>Total non-C02</t>
  </si>
  <si>
    <t>N20 outturn</t>
  </si>
  <si>
    <t>Ch4 outturn</t>
  </si>
  <si>
    <t>Agricultural soils indicator</t>
  </si>
  <si>
    <t>Enteric indicator</t>
  </si>
  <si>
    <t>Wastes / manure indicator</t>
  </si>
  <si>
    <t>CH4 indicator</t>
  </si>
  <si>
    <t>N20 indicator</t>
  </si>
  <si>
    <t>Milk Production (billion litres)</t>
  </si>
  <si>
    <t>Production / Animal (1000 litres/dairy cow)</t>
  </si>
  <si>
    <t>Animal numbers (million head)</t>
  </si>
  <si>
    <r>
      <t>Emissions (tCO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e) / animal</t>
    </r>
  </si>
  <si>
    <r>
      <t>Emissions (enteric and waste) from dairy cattle (MtCO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e)</t>
    </r>
  </si>
  <si>
    <t>Milk output per dairy cow (2003-11)</t>
  </si>
  <si>
    <t xml:space="preserve"> </t>
  </si>
  <si>
    <t xml:space="preserve">Total livestock output </t>
  </si>
  <si>
    <t>Title</t>
  </si>
  <si>
    <t>Ratio of compound and blend feed production to milk production per annum (GB)</t>
  </si>
  <si>
    <t>Source: Defra</t>
  </si>
  <si>
    <t>Notes: Index 2007=100</t>
  </si>
  <si>
    <t>Age class (years)</t>
  </si>
  <si>
    <t>0-20</t>
  </si>
  <si>
    <t>21-40</t>
  </si>
  <si>
    <t>41-60</t>
  </si>
  <si>
    <t>61-80</t>
  </si>
  <si>
    <t>81-100</t>
  </si>
  <si>
    <t>100 plus</t>
  </si>
  <si>
    <t>Conifers</t>
  </si>
  <si>
    <t>Broadleaf</t>
  </si>
  <si>
    <t xml:space="preserve">Age profile of GB woodland </t>
  </si>
  <si>
    <t>dairy cattle</t>
  </si>
  <si>
    <t>other cattle</t>
  </si>
  <si>
    <t xml:space="preserve">sheep </t>
  </si>
  <si>
    <t xml:space="preserve">pigs </t>
  </si>
  <si>
    <t>poultry</t>
  </si>
  <si>
    <t>other</t>
  </si>
  <si>
    <t>Source of methane emissions by animal (2011)</t>
  </si>
  <si>
    <t>Progress against indicators for agriculture to end of the third budget period</t>
  </si>
  <si>
    <t>Source: NAEI ((2012), CCC calculations based on LCTP ambition</t>
  </si>
  <si>
    <t>LULUCF emissions/removals (1990-2011)</t>
  </si>
  <si>
    <t>Source: NAEI (2013)</t>
  </si>
  <si>
    <t xml:space="preserve">Notes: As measured by the standing volume of conifer and broadleaf trees (000 m3). </t>
  </si>
  <si>
    <t>Fertiliser use (2003-2011)</t>
  </si>
  <si>
    <t>Source: British Survey of Fertiliser Practice</t>
  </si>
  <si>
    <t>Source: AUK (2011), NAEI (2013)</t>
  </si>
  <si>
    <t>Source: National Forest Inventory (Foresty Commission)</t>
  </si>
  <si>
    <t>New planting in the UK (1990-2011)</t>
  </si>
  <si>
    <t>Forestry Commission, Forest Service, grant schemes.</t>
  </si>
  <si>
    <t xml:space="preserve">     included (where possible), although non-grant aided planting may be under-represented in the figures.  Figures for grant-aided planting</t>
  </si>
  <si>
    <t xml:space="preserve">     under Rural Development Contracts in Scotland relate to calendar years.</t>
  </si>
  <si>
    <t>2.  The planting season lies both sides of 31 March, and the weather can cause planting to be advanced or delayed.</t>
  </si>
  <si>
    <t>3.  Includes natural colonisation.</t>
  </si>
  <si>
    <t>Notes: 1.  Non-FC/ FS figures are based on areas for which grants were paid during the year.  Estimate of areas planted without grant aid are also</t>
  </si>
  <si>
    <t>Year</t>
  </si>
  <si>
    <t>Scotland</t>
  </si>
  <si>
    <t>England</t>
  </si>
  <si>
    <t>Wales</t>
  </si>
  <si>
    <t>Northern Ireland</t>
  </si>
  <si>
    <t>Chapter 6.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</si>
</sst>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[&gt;0.5]#,##0;[&lt;-0.5]\-#,##0;\-"/>
    <numFmt numFmtId="168" formatCode="0.000"/>
    <numFmt numFmtId="169" formatCode="#\ ###\ ##0"/>
    <numFmt numFmtId="170" formatCode="0.00000000000000"/>
    <numFmt numFmtId="171" formatCode="[$$-C09]#,##0.0"/>
    <numFmt numFmtId="172" formatCode="_-* #,##0.000_-;\-* #,##0.000_-;_-* &quot;-&quot;??_-;_-@_-"/>
    <numFmt numFmtId="173" formatCode="#.00\ ###\ ##0"/>
    <numFmt numFmtId="174" formatCode="_-* #,##0_-;\-* #,##0_-;_-* &quot;-&quot;??_-;_-@_-"/>
  </numFmts>
  <fonts count="4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color theme="1"/>
      <name val="Arial"/>
      <family val="2"/>
    </font>
    <font>
      <b/>
      <vertAlign val="subscript"/>
      <sz val="11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b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1"/>
      <color rgb="FFFF0000"/>
      <name val="Arial"/>
      <family val="2"/>
    </font>
    <font>
      <sz val="11"/>
      <color theme="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 applyNumberFormat="0" applyFont="0" applyFill="0" applyBorder="0" applyProtection="0">
      <alignment horizontal="left" vertical="center" indent="5"/>
    </xf>
    <xf numFmtId="4" fontId="9" fillId="4" borderId="1">
      <alignment horizontal="right" vertical="center"/>
    </xf>
    <xf numFmtId="4" fontId="10" fillId="0" borderId="2" applyFill="0" applyBorder="0" applyProtection="0">
      <alignment horizontal="right" vertical="center"/>
    </xf>
    <xf numFmtId="167" fontId="11" fillId="0" borderId="0">
      <alignment horizontal="left" vertical="center"/>
    </xf>
    <xf numFmtId="4" fontId="9" fillId="0" borderId="3">
      <alignment horizontal="right" vertical="center"/>
    </xf>
    <xf numFmtId="0" fontId="1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8" fillId="5" borderId="0" applyNumberFormat="0" applyFont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3" fillId="0" borderId="0" applyFill="0" applyBorder="0" applyAlignment="0" applyProtection="0"/>
    <xf numFmtId="0" fontId="4" fillId="0" borderId="0"/>
    <xf numFmtId="0" fontId="9" fillId="5" borderId="1"/>
    <xf numFmtId="4" fontId="9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171" fontId="7" fillId="0" borderId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199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165" fontId="2" fillId="0" borderId="0" xfId="1" applyNumberFormat="1" applyFont="1"/>
    <xf numFmtId="165" fontId="3" fillId="0" borderId="0" xfId="1" applyNumberFormat="1" applyFont="1"/>
    <xf numFmtId="0" fontId="7" fillId="0" borderId="0" xfId="0" applyFont="1"/>
    <xf numFmtId="166" fontId="2" fillId="0" borderId="0" xfId="0" applyNumberFormat="1" applyFont="1"/>
    <xf numFmtId="0" fontId="6" fillId="0" borderId="0" xfId="0" applyFont="1"/>
    <xf numFmtId="0" fontId="3" fillId="3" borderId="0" xfId="0" applyFont="1" applyFill="1"/>
    <xf numFmtId="2" fontId="2" fillId="0" borderId="0" xfId="0" applyNumberFormat="1" applyFont="1"/>
    <xf numFmtId="9" fontId="0" fillId="0" borderId="0" xfId="1" applyFont="1"/>
    <xf numFmtId="1" fontId="0" fillId="0" borderId="0" xfId="0" applyNumberFormat="1"/>
    <xf numFmtId="0" fontId="14" fillId="0" borderId="0" xfId="0" applyFont="1"/>
    <xf numFmtId="0" fontId="7" fillId="0" borderId="0" xfId="0" applyFont="1" applyBorder="1"/>
    <xf numFmtId="0" fontId="7" fillId="0" borderId="0" xfId="0" applyFont="1" applyFill="1" applyBorder="1"/>
    <xf numFmtId="9" fontId="7" fillId="0" borderId="0" xfId="1" applyFont="1"/>
    <xf numFmtId="1" fontId="7" fillId="0" borderId="0" xfId="2" applyNumberFormat="1" applyFont="1"/>
    <xf numFmtId="164" fontId="2" fillId="0" borderId="0" xfId="0" applyNumberFormat="1" applyFont="1"/>
    <xf numFmtId="0" fontId="3" fillId="7" borderId="0" xfId="0" applyFont="1" applyFill="1"/>
    <xf numFmtId="1" fontId="2" fillId="0" borderId="0" xfId="0" applyNumberFormat="1" applyFont="1"/>
    <xf numFmtId="0" fontId="3" fillId="7" borderId="4" xfId="0" applyFont="1" applyFill="1" applyBorder="1" applyAlignment="1">
      <alignment horizontal="left"/>
    </xf>
    <xf numFmtId="0" fontId="3" fillId="7" borderId="4" xfId="0" applyNumberFormat="1" applyFont="1" applyFill="1" applyBorder="1"/>
    <xf numFmtId="0" fontId="20" fillId="0" borderId="0" xfId="0" applyFont="1"/>
    <xf numFmtId="166" fontId="5" fillId="0" borderId="0" xfId="2" applyNumberFormat="1" applyFont="1" applyFill="1" applyBorder="1" applyAlignment="1">
      <alignment vertical="top"/>
    </xf>
    <xf numFmtId="165" fontId="7" fillId="0" borderId="0" xfId="1" applyNumberFormat="1" applyFont="1"/>
    <xf numFmtId="164" fontId="7" fillId="0" borderId="0" xfId="0" applyNumberFormat="1" applyFont="1"/>
    <xf numFmtId="1" fontId="7" fillId="0" borderId="0" xfId="0" applyNumberFormat="1" applyFont="1"/>
    <xf numFmtId="169" fontId="4" fillId="0" borderId="0" xfId="23" applyNumberFormat="1" applyFont="1" applyBorder="1" applyAlignment="1" applyProtection="1">
      <alignment horizontal="right"/>
    </xf>
    <xf numFmtId="168" fontId="7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0" fontId="3" fillId="7" borderId="5" xfId="0" applyFont="1" applyFill="1" applyBorder="1"/>
    <xf numFmtId="0" fontId="3" fillId="7" borderId="6" xfId="0" applyFont="1" applyFill="1" applyBorder="1"/>
    <xf numFmtId="10" fontId="2" fillId="0" borderId="0" xfId="1" applyNumberFormat="1" applyFont="1"/>
    <xf numFmtId="0" fontId="2" fillId="8" borderId="11" xfId="0" applyFont="1" applyFill="1" applyBorder="1"/>
    <xf numFmtId="0" fontId="3" fillId="8" borderId="12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0" borderId="0" xfId="0" applyFont="1" applyBorder="1"/>
    <xf numFmtId="0" fontId="3" fillId="8" borderId="14" xfId="0" applyFont="1" applyFill="1" applyBorder="1"/>
    <xf numFmtId="0" fontId="3" fillId="8" borderId="0" xfId="0" applyNumberFormat="1" applyFont="1" applyFill="1" applyBorder="1" applyAlignment="1">
      <alignment horizontal="center"/>
    </xf>
    <xf numFmtId="0" fontId="3" fillId="8" borderId="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2" fillId="8" borderId="14" xfId="0" applyFont="1" applyFill="1" applyBorder="1" applyAlignment="1">
      <alignment horizontal="left" wrapText="1"/>
    </xf>
    <xf numFmtId="164" fontId="2" fillId="8" borderId="0" xfId="0" applyNumberFormat="1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0" fontId="2" fillId="9" borderId="0" xfId="0" applyFont="1" applyFill="1" applyBorder="1"/>
    <xf numFmtId="0" fontId="2" fillId="0" borderId="0" xfId="0" applyFont="1" applyBorder="1"/>
    <xf numFmtId="0" fontId="2" fillId="8" borderId="14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9" borderId="0" xfId="0" applyNumberFormat="1" applyFont="1" applyFill="1" applyBorder="1"/>
    <xf numFmtId="0" fontId="2" fillId="8" borderId="0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Continuous"/>
    </xf>
    <xf numFmtId="0" fontId="2" fillId="9" borderId="0" xfId="0" applyFont="1" applyFill="1" applyBorder="1" applyAlignment="1">
      <alignment horizontal="centerContinuous"/>
    </xf>
    <xf numFmtId="0" fontId="2" fillId="9" borderId="0" xfId="0" quotePrefix="1" applyFont="1" applyFill="1" applyBorder="1" applyAlignment="1">
      <alignment horizontal="centerContinuous"/>
    </xf>
    <xf numFmtId="0" fontId="3" fillId="9" borderId="0" xfId="0" applyFont="1" applyFill="1" applyBorder="1"/>
    <xf numFmtId="0" fontId="3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wrapText="1"/>
    </xf>
    <xf numFmtId="164" fontId="2" fillId="8" borderId="9" xfId="0" applyNumberFormat="1" applyFont="1" applyFill="1" applyBorder="1" applyAlignment="1">
      <alignment horizontal="center"/>
    </xf>
    <xf numFmtId="164" fontId="2" fillId="8" borderId="10" xfId="0" applyNumberFormat="1" applyFont="1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right"/>
    </xf>
    <xf numFmtId="0" fontId="3" fillId="8" borderId="15" xfId="0" applyFont="1" applyFill="1" applyBorder="1" applyAlignment="1">
      <alignment horizontal="right"/>
    </xf>
    <xf numFmtId="164" fontId="3" fillId="8" borderId="9" xfId="0" applyNumberFormat="1" applyFont="1" applyFill="1" applyBorder="1" applyAlignment="1">
      <alignment horizontal="center"/>
    </xf>
    <xf numFmtId="164" fontId="3" fillId="8" borderId="10" xfId="0" applyNumberFormat="1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9" fontId="2" fillId="8" borderId="0" xfId="0" applyNumberFormat="1" applyFont="1" applyFill="1" applyBorder="1" applyAlignment="1">
      <alignment horizontal="center"/>
    </xf>
    <xf numFmtId="10" fontId="2" fillId="8" borderId="0" xfId="0" applyNumberFormat="1" applyFont="1" applyFill="1" applyBorder="1" applyAlignment="1">
      <alignment horizontal="center"/>
    </xf>
    <xf numFmtId="10" fontId="2" fillId="8" borderId="8" xfId="0" applyNumberFormat="1" applyFont="1" applyFill="1" applyBorder="1" applyAlignment="1">
      <alignment horizontal="center"/>
    </xf>
    <xf numFmtId="9" fontId="24" fillId="0" borderId="0" xfId="0" applyNumberFormat="1" applyFont="1"/>
    <xf numFmtId="9" fontId="24" fillId="9" borderId="0" xfId="0" applyNumberFormat="1" applyFont="1" applyFill="1" applyBorder="1"/>
    <xf numFmtId="9" fontId="24" fillId="9" borderId="0" xfId="1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4" fillId="0" borderId="0" xfId="0" applyFont="1"/>
    <xf numFmtId="0" fontId="24" fillId="9" borderId="0" xfId="0" applyFont="1" applyFill="1" applyBorder="1"/>
    <xf numFmtId="164" fontId="24" fillId="9" borderId="0" xfId="0" applyNumberFormat="1" applyFont="1" applyFill="1" applyBorder="1" applyAlignment="1">
      <alignment horizontal="right"/>
    </xf>
    <xf numFmtId="0" fontId="2" fillId="8" borderId="9" xfId="0" applyFont="1" applyFill="1" applyBorder="1" applyAlignment="1">
      <alignment horizontal="center"/>
    </xf>
    <xf numFmtId="10" fontId="2" fillId="8" borderId="9" xfId="0" applyNumberFormat="1" applyFont="1" applyFill="1" applyBorder="1" applyAlignment="1">
      <alignment horizontal="center"/>
    </xf>
    <xf numFmtId="10" fontId="2" fillId="8" borderId="10" xfId="0" applyNumberFormat="1" applyFont="1" applyFill="1" applyBorder="1" applyAlignment="1">
      <alignment horizontal="center"/>
    </xf>
    <xf numFmtId="0" fontId="7" fillId="6" borderId="0" xfId="0" applyFont="1" applyFill="1"/>
    <xf numFmtId="0" fontId="2" fillId="8" borderId="15" xfId="0" applyFont="1" applyFill="1" applyBorder="1" applyAlignment="1">
      <alignment horizontal="left"/>
    </xf>
    <xf numFmtId="165" fontId="2" fillId="8" borderId="0" xfId="0" applyNumberFormat="1" applyFont="1" applyFill="1" applyBorder="1" applyAlignment="1">
      <alignment horizontal="center"/>
    </xf>
    <xf numFmtId="165" fontId="2" fillId="8" borderId="8" xfId="0" applyNumberFormat="1" applyFont="1" applyFill="1" applyBorder="1" applyAlignment="1">
      <alignment horizontal="center"/>
    </xf>
    <xf numFmtId="9" fontId="24" fillId="0" borderId="0" xfId="1" applyFont="1" applyFill="1" applyBorder="1" applyAlignment="1">
      <alignment horizontal="right"/>
    </xf>
    <xf numFmtId="164" fontId="2" fillId="6" borderId="0" xfId="0" applyNumberFormat="1" applyFont="1" applyFill="1" applyBorder="1" applyAlignment="1">
      <alignment horizontal="right"/>
    </xf>
    <xf numFmtId="9" fontId="2" fillId="8" borderId="9" xfId="0" applyNumberFormat="1" applyFont="1" applyFill="1" applyBorder="1" applyAlignment="1">
      <alignment horizontal="center"/>
    </xf>
    <xf numFmtId="9" fontId="2" fillId="8" borderId="10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9" fontId="2" fillId="0" borderId="0" xfId="0" applyNumberFormat="1" applyFont="1" applyFill="1" applyBorder="1" applyAlignment="1">
      <alignment horizontal="center"/>
    </xf>
    <xf numFmtId="9" fontId="24" fillId="0" borderId="0" xfId="0" applyNumberFormat="1" applyFont="1" applyFill="1"/>
    <xf numFmtId="9" fontId="24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/>
    <xf numFmtId="0" fontId="3" fillId="10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2" fillId="10" borderId="0" xfId="0" applyFont="1" applyFill="1"/>
    <xf numFmtId="0" fontId="2" fillId="11" borderId="16" xfId="0" applyFont="1" applyFill="1" applyBorder="1" applyAlignment="1">
      <alignment horizontal="left"/>
    </xf>
    <xf numFmtId="164" fontId="3" fillId="0" borderId="0" xfId="0" applyNumberFormat="1" applyFont="1"/>
    <xf numFmtId="164" fontId="2" fillId="10" borderId="0" xfId="0" applyNumberFormat="1" applyFont="1" applyFill="1"/>
    <xf numFmtId="0" fontId="2" fillId="11" borderId="7" xfId="0" applyFont="1" applyFill="1" applyBorder="1" applyAlignment="1">
      <alignment horizontal="left"/>
    </xf>
    <xf numFmtId="0" fontId="2" fillId="11" borderId="7" xfId="0" applyFont="1" applyFill="1" applyBorder="1"/>
    <xf numFmtId="0" fontId="27" fillId="11" borderId="7" xfId="0" applyFont="1" applyFill="1" applyBorder="1" applyAlignment="1">
      <alignment horizontal="left"/>
    </xf>
    <xf numFmtId="164" fontId="28" fillId="0" borderId="0" xfId="0" applyNumberFormat="1" applyFont="1"/>
    <xf numFmtId="164" fontId="27" fillId="0" borderId="0" xfId="0" applyNumberFormat="1" applyFont="1"/>
    <xf numFmtId="165" fontId="2" fillId="0" borderId="0" xfId="1" applyNumberFormat="1" applyFont="1" applyFill="1"/>
    <xf numFmtId="0" fontId="3" fillId="11" borderId="7" xfId="0" applyFont="1" applyFill="1" applyBorder="1"/>
    <xf numFmtId="0" fontId="2" fillId="11" borderId="2" xfId="0" applyFont="1" applyFill="1" applyBorder="1"/>
    <xf numFmtId="164" fontId="2" fillId="0" borderId="0" xfId="0" applyNumberFormat="1" applyFont="1" applyFill="1"/>
    <xf numFmtId="0" fontId="2" fillId="12" borderId="16" xfId="0" applyFont="1" applyFill="1" applyBorder="1"/>
    <xf numFmtId="0" fontId="2" fillId="12" borderId="7" xfId="0" applyFont="1" applyFill="1" applyBorder="1" applyAlignment="1">
      <alignment horizontal="left"/>
    </xf>
    <xf numFmtId="0" fontId="2" fillId="12" borderId="7" xfId="0" applyFont="1" applyFill="1" applyBorder="1"/>
    <xf numFmtId="0" fontId="27" fillId="12" borderId="7" xfId="0" applyFont="1" applyFill="1" applyBorder="1"/>
    <xf numFmtId="0" fontId="27" fillId="0" borderId="0" xfId="0" applyFont="1"/>
    <xf numFmtId="0" fontId="2" fillId="12" borderId="2" xfId="0" applyFont="1" applyFill="1" applyBorder="1" applyAlignment="1">
      <alignment horizontal="left"/>
    </xf>
    <xf numFmtId="0" fontId="29" fillId="0" borderId="0" xfId="0" applyFont="1"/>
    <xf numFmtId="164" fontId="30" fillId="0" borderId="0" xfId="0" applyNumberFormat="1" applyFont="1"/>
    <xf numFmtId="170" fontId="2" fillId="0" borderId="0" xfId="0" applyNumberFormat="1" applyFont="1"/>
    <xf numFmtId="9" fontId="24" fillId="0" borderId="0" xfId="1" applyNumberFormat="1" applyFont="1"/>
    <xf numFmtId="0" fontId="2" fillId="0" borderId="0" xfId="0" applyFont="1" applyFill="1" applyBorder="1"/>
    <xf numFmtId="0" fontId="2" fillId="13" borderId="16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left"/>
    </xf>
    <xf numFmtId="0" fontId="3" fillId="13" borderId="7" xfId="0" applyFont="1" applyFill="1" applyBorder="1"/>
    <xf numFmtId="0" fontId="2" fillId="13" borderId="2" xfId="0" applyFont="1" applyFill="1" applyBorder="1" applyAlignment="1">
      <alignment horizontal="left"/>
    </xf>
    <xf numFmtId="0" fontId="2" fillId="15" borderId="0" xfId="0" applyFont="1" applyFill="1"/>
    <xf numFmtId="0" fontId="3" fillId="15" borderId="0" xfId="0" applyFont="1" applyFill="1"/>
    <xf numFmtId="164" fontId="3" fillId="10" borderId="0" xfId="0" applyNumberFormat="1" applyFont="1" applyFill="1"/>
    <xf numFmtId="164" fontId="30" fillId="6" borderId="0" xfId="0" applyNumberFormat="1" applyFont="1" applyFill="1"/>
    <xf numFmtId="164" fontId="2" fillId="6" borderId="0" xfId="0" applyNumberFormat="1" applyFont="1" applyFill="1"/>
    <xf numFmtId="165" fontId="29" fillId="14" borderId="0" xfId="1" applyNumberFormat="1" applyFont="1" applyFill="1"/>
    <xf numFmtId="164" fontId="3" fillId="6" borderId="0" xfId="0" applyNumberFormat="1" applyFont="1" applyFill="1"/>
    <xf numFmtId="0" fontId="6" fillId="7" borderId="3" xfId="0" applyFont="1" applyFill="1" applyBorder="1"/>
    <xf numFmtId="0" fontId="6" fillId="7" borderId="4" xfId="0" applyFont="1" applyFill="1" applyBorder="1" applyAlignment="1">
      <alignment horizontal="centerContinuous" wrapText="1"/>
    </xf>
    <xf numFmtId="0" fontId="6" fillId="7" borderId="4" xfId="0" applyFont="1" applyFill="1" applyBorder="1" applyAlignment="1">
      <alignment horizontal="center" wrapText="1"/>
    </xf>
    <xf numFmtId="0" fontId="6" fillId="7" borderId="17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172" fontId="7" fillId="0" borderId="0" xfId="25" applyNumberFormat="1" applyFont="1" applyFill="1" applyBorder="1"/>
    <xf numFmtId="168" fontId="7" fillId="0" borderId="11" xfId="0" applyNumberFormat="1" applyFont="1" applyBorder="1"/>
    <xf numFmtId="0" fontId="7" fillId="0" borderId="8" xfId="0" applyFont="1" applyBorder="1"/>
    <xf numFmtId="168" fontId="7" fillId="0" borderId="14" xfId="0" applyNumberFormat="1" applyFont="1" applyBorder="1"/>
    <xf numFmtId="2" fontId="7" fillId="0" borderId="8" xfId="0" applyNumberFormat="1" applyFont="1" applyBorder="1"/>
    <xf numFmtId="172" fontId="7" fillId="0" borderId="9" xfId="25" applyNumberFormat="1" applyFont="1" applyFill="1" applyBorder="1"/>
    <xf numFmtId="168" fontId="7" fillId="0" borderId="15" xfId="0" applyNumberFormat="1" applyFont="1" applyBorder="1"/>
    <xf numFmtId="2" fontId="7" fillId="0" borderId="0" xfId="0" applyNumberFormat="1" applyFont="1"/>
    <xf numFmtId="165" fontId="2" fillId="0" borderId="0" xfId="0" applyNumberFormat="1" applyFont="1"/>
    <xf numFmtId="9" fontId="2" fillId="0" borderId="0" xfId="1" applyFont="1"/>
    <xf numFmtId="0" fontId="7" fillId="0" borderId="10" xfId="0" applyFont="1" applyBorder="1"/>
    <xf numFmtId="0" fontId="7" fillId="0" borderId="2" xfId="0" applyFont="1" applyBorder="1" applyAlignment="1">
      <alignment horizontal="center"/>
    </xf>
    <xf numFmtId="173" fontId="4" fillId="0" borderId="0" xfId="23" applyNumberFormat="1" applyFont="1" applyBorder="1" applyAlignment="1" applyProtection="1">
      <alignment horizontal="right"/>
    </xf>
    <xf numFmtId="172" fontId="7" fillId="0" borderId="15" xfId="25" applyNumberFormat="1" applyFont="1" applyFill="1" applyBorder="1"/>
    <xf numFmtId="172" fontId="7" fillId="0" borderId="8" xfId="25" applyNumberFormat="1" applyFont="1" applyFill="1" applyBorder="1" applyAlignment="1">
      <alignment horizontal="right"/>
    </xf>
    <xf numFmtId="172" fontId="7" fillId="0" borderId="10" xfId="25" applyNumberFormat="1" applyFont="1" applyFill="1" applyBorder="1" applyAlignment="1">
      <alignment horizontal="right"/>
    </xf>
    <xf numFmtId="164" fontId="36" fillId="0" borderId="0" xfId="0" applyNumberFormat="1" applyFont="1" applyBorder="1" applyAlignment="1">
      <alignment horizontal="left"/>
    </xf>
    <xf numFmtId="0" fontId="37" fillId="0" borderId="0" xfId="23" applyNumberFormat="1" applyFont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0" fontId="37" fillId="0" borderId="0" xfId="28" applyFont="1" applyAlignment="1" applyProtection="1"/>
    <xf numFmtId="0" fontId="36" fillId="0" borderId="0" xfId="0" applyFont="1"/>
    <xf numFmtId="1" fontId="36" fillId="0" borderId="0" xfId="0" applyNumberFormat="1" applyFont="1"/>
    <xf numFmtId="0" fontId="38" fillId="0" borderId="0" xfId="28" applyFont="1" applyBorder="1" applyAlignment="1" applyProtection="1">
      <alignment horizontal="right"/>
    </xf>
    <xf numFmtId="0" fontId="38" fillId="0" borderId="0" xfId="28" applyFont="1" applyAlignment="1" applyProtection="1"/>
    <xf numFmtId="164" fontId="36" fillId="0" borderId="0" xfId="0" applyNumberFormat="1" applyFont="1"/>
    <xf numFmtId="174" fontId="7" fillId="0" borderId="0" xfId="25" applyNumberFormat="1" applyFont="1"/>
    <xf numFmtId="174" fontId="7" fillId="0" borderId="0" xfId="0" applyNumberFormat="1" applyFont="1"/>
    <xf numFmtId="10" fontId="7" fillId="0" borderId="0" xfId="1" applyNumberFormat="1" applyFont="1"/>
    <xf numFmtId="174" fontId="6" fillId="0" borderId="0" xfId="0" applyNumberFormat="1" applyFont="1"/>
    <xf numFmtId="9" fontId="0" fillId="0" borderId="0" xfId="0" applyNumberFormat="1"/>
    <xf numFmtId="0" fontId="39" fillId="0" borderId="0" xfId="26" applyFont="1"/>
    <xf numFmtId="0" fontId="4" fillId="0" borderId="0" xfId="29"/>
    <xf numFmtId="0" fontId="40" fillId="0" borderId="0" xfId="29" applyFont="1"/>
    <xf numFmtId="0" fontId="39" fillId="0" borderId="0" xfId="29" applyFont="1"/>
    <xf numFmtId="0" fontId="4" fillId="0" borderId="7" xfId="29" applyFont="1" applyFill="1" applyBorder="1" applyAlignment="1" applyProtection="1">
      <alignment horizontal="left"/>
    </xf>
    <xf numFmtId="164" fontId="4" fillId="0" borderId="0" xfId="29" applyNumberFormat="1" applyBorder="1"/>
    <xf numFmtId="164" fontId="4" fillId="0" borderId="8" xfId="29" applyNumberFormat="1" applyBorder="1"/>
    <xf numFmtId="164" fontId="4" fillId="0" borderId="14" xfId="29" applyNumberFormat="1" applyBorder="1"/>
    <xf numFmtId="164" fontId="4" fillId="0" borderId="0" xfId="29" applyNumberFormat="1"/>
    <xf numFmtId="9" fontId="4" fillId="0" borderId="0" xfId="1" applyFont="1"/>
    <xf numFmtId="164" fontId="4" fillId="0" borderId="15" xfId="29" applyNumberFormat="1" applyBorder="1"/>
    <xf numFmtId="164" fontId="4" fillId="0" borderId="9" xfId="29" applyNumberFormat="1" applyBorder="1"/>
    <xf numFmtId="164" fontId="4" fillId="0" borderId="10" xfId="29" applyNumberFormat="1" applyBorder="1"/>
    <xf numFmtId="0" fontId="4" fillId="0" borderId="2" xfId="29" applyFont="1" applyFill="1" applyBorder="1" applyAlignment="1" applyProtection="1">
      <alignment horizontal="left"/>
    </xf>
    <xf numFmtId="0" fontId="39" fillId="7" borderId="1" xfId="29" applyFont="1" applyFill="1" applyBorder="1" applyAlignment="1">
      <alignment horizontal="center" vertical="center" wrapText="1"/>
    </xf>
    <xf numFmtId="0" fontId="39" fillId="7" borderId="5" xfId="29" applyFont="1" applyFill="1" applyBorder="1" applyAlignment="1">
      <alignment horizontal="center" vertical="center" wrapText="1"/>
    </xf>
    <xf numFmtId="0" fontId="39" fillId="7" borderId="6" xfId="29" applyFont="1" applyFill="1" applyBorder="1" applyAlignment="1">
      <alignment horizontal="center" vertical="center" wrapText="1"/>
    </xf>
    <xf numFmtId="0" fontId="2" fillId="0" borderId="0" xfId="1" applyNumberFormat="1" applyFont="1"/>
    <xf numFmtId="164" fontId="2" fillId="0" borderId="0" xfId="1" applyNumberFormat="1" applyFont="1"/>
    <xf numFmtId="0" fontId="7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</cellXfs>
  <cellStyles count="31">
    <cellStyle name="5x indented GHG Textfiels" xfId="3"/>
    <cellStyle name="AggblueCels_1x" xfId="4"/>
    <cellStyle name="Bold GHG Numbers (0.00)" xfId="5"/>
    <cellStyle name="Comma" xfId="25" builtinId="3"/>
    <cellStyle name="Comma 2" xfId="27"/>
    <cellStyle name="Comma 2 2" xfId="30"/>
    <cellStyle name="Heading" xfId="6"/>
    <cellStyle name="Hyperlink 2" xfId="22"/>
    <cellStyle name="InputCells12_BBorder_CRFReport-template" xfId="7"/>
    <cellStyle name="Normal" xfId="0" builtinId="0"/>
    <cellStyle name="Normal 11 2" xfId="8"/>
    <cellStyle name="Normal 13" xfId="24"/>
    <cellStyle name="Normal 2" xfId="9"/>
    <cellStyle name="Normal 2 2" xfId="10"/>
    <cellStyle name="Normal 3" xfId="11"/>
    <cellStyle name="Normal 3 2" xfId="12"/>
    <cellStyle name="Normal 4" xfId="13"/>
    <cellStyle name="Normal 5" xfId="2"/>
    <cellStyle name="Normal 6" xfId="26"/>
    <cellStyle name="Normal 6 2" xfId="29"/>
    <cellStyle name="Normal GHG-Shade" xfId="14"/>
    <cellStyle name="Normal_branchd" xfId="28"/>
    <cellStyle name="Normal_TAB9A" xfId="23"/>
    <cellStyle name="Percent" xfId="1" builtinId="5"/>
    <cellStyle name="Percent 2" xfId="15"/>
    <cellStyle name="Percent 3" xfId="16"/>
    <cellStyle name="Percent 4" xfId="17"/>
    <cellStyle name="Publication_style" xfId="18"/>
    <cellStyle name="Refdb standard" xfId="19"/>
    <cellStyle name="Shade" xfId="20"/>
    <cellStyle name="Обычный_2++_CRFReport-template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1"/>
          <c:order val="0"/>
          <c:dPt>
            <c:idx val="3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2.0950562997807069E-2"/>
                  <c:y val="4.9548684463222804E-4"/>
                </c:manualLayout>
              </c:layout>
              <c:showVal val="1"/>
            </c:dLbl>
            <c:dLbl>
              <c:idx val="1"/>
              <c:layout>
                <c:manualLayout>
                  <c:x val="-1.6524146602886709E-2"/>
                  <c:y val="-5.7676205108507794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Val val="1"/>
            <c:showLeaderLines val="1"/>
          </c:dLbls>
          <c:cat>
            <c:strRef>
              <c:f>'6.1'!$B$8:$B$11</c:f>
              <c:strCache>
                <c:ptCount val="4"/>
                <c:pt idx="0">
                  <c:v>Nitrous oxide</c:v>
                </c:pt>
                <c:pt idx="1">
                  <c:v>Methane</c:v>
                </c:pt>
                <c:pt idx="2">
                  <c:v>Carbon dioxide</c:v>
                </c:pt>
                <c:pt idx="3">
                  <c:v>Other sectors</c:v>
                </c:pt>
              </c:strCache>
            </c:strRef>
          </c:cat>
          <c:val>
            <c:numRef>
              <c:f>'6.1'!$C$8:$C$11</c:f>
              <c:numCache>
                <c:formatCode>0.0%</c:formatCode>
                <c:ptCount val="4"/>
                <c:pt idx="0">
                  <c:v>5.2975861878694644E-2</c:v>
                </c:pt>
                <c:pt idx="1">
                  <c:v>3.243356153053404E-2</c:v>
                </c:pt>
                <c:pt idx="2">
                  <c:v>7.5611353036875171E-3</c:v>
                </c:pt>
                <c:pt idx="3">
                  <c:v>0.90702944128708385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6274268746710272"/>
          <c:y val="0.23279405927917546"/>
          <c:w val="0.19877727405286474"/>
          <c:h val="0.48888342615709796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N</a:t>
            </a:r>
            <a:r>
              <a:rPr lang="en-US" baseline="-25000"/>
              <a:t>2</a:t>
            </a:r>
            <a:r>
              <a:rPr lang="en-US"/>
              <a:t>O emissions associated with livestock 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'6.6'!$B$8</c:f>
              <c:strCache>
                <c:ptCount val="1"/>
                <c:pt idx="0">
                  <c:v>N2O emissions associated with livestock </c:v>
                </c:pt>
              </c:strCache>
            </c:strRef>
          </c:tx>
          <c:marker>
            <c:symbol val="none"/>
          </c:marker>
          <c:cat>
            <c:numRef>
              <c:f>'6.6'!$C$6:$K$6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'6.6'!$C$8:$K$8</c:f>
              <c:numCache>
                <c:formatCode>0.0</c:formatCode>
                <c:ptCount val="9"/>
                <c:pt idx="0">
                  <c:v>106.21221286500663</c:v>
                </c:pt>
                <c:pt idx="1">
                  <c:v>104.59004308426576</c:v>
                </c:pt>
                <c:pt idx="2">
                  <c:v>106.09158865103798</c:v>
                </c:pt>
                <c:pt idx="3">
                  <c:v>103.37750286708453</c:v>
                </c:pt>
                <c:pt idx="4" formatCode="0">
                  <c:v>100</c:v>
                </c:pt>
                <c:pt idx="5">
                  <c:v>90.291939462871383</c:v>
                </c:pt>
                <c:pt idx="6">
                  <c:v>91.790170270916462</c:v>
                </c:pt>
                <c:pt idx="7">
                  <c:v>94.711202162981479</c:v>
                </c:pt>
                <c:pt idx="8">
                  <c:v>88.858153745048043</c:v>
                </c:pt>
              </c:numCache>
            </c:numRef>
          </c:val>
        </c:ser>
        <c:marker val="1"/>
        <c:axId val="93844224"/>
        <c:axId val="93845760"/>
      </c:lineChart>
      <c:catAx>
        <c:axId val="93844224"/>
        <c:scaling>
          <c:orientation val="minMax"/>
        </c:scaling>
        <c:axPos val="b"/>
        <c:numFmt formatCode="General" sourceLinked="1"/>
        <c:tickLblPos val="nextTo"/>
        <c:crossAx val="93845760"/>
        <c:crosses val="autoZero"/>
        <c:auto val="1"/>
        <c:lblAlgn val="ctr"/>
        <c:lblOffset val="100"/>
      </c:catAx>
      <c:valAx>
        <c:axId val="93845760"/>
        <c:scaling>
          <c:orientation val="minMax"/>
          <c:max val="108"/>
          <c:min val="84"/>
        </c:scaling>
        <c:axPos val="l"/>
        <c:majorGridlines/>
        <c:numFmt formatCode="General" sourceLinked="0"/>
        <c:tickLblPos val="nextTo"/>
        <c:crossAx val="93844224"/>
        <c:crosses val="autoZero"/>
        <c:crossBetween val="between"/>
        <c:majorUnit val="4"/>
      </c:valAx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4259467281326832E-2"/>
          <c:y val="0.13367518370316828"/>
          <c:w val="0.70866799576143236"/>
          <c:h val="0.75805538057742794"/>
        </c:manualLayout>
      </c:layout>
      <c:lineChart>
        <c:grouping val="standard"/>
        <c:ser>
          <c:idx val="0"/>
          <c:order val="0"/>
          <c:tx>
            <c:strRef>
              <c:f>'6.7'!$B$6</c:f>
              <c:strCache>
                <c:ptCount val="1"/>
                <c:pt idx="0">
                  <c:v>Arable (kg/ha)</c:v>
                </c:pt>
              </c:strCache>
            </c:strRef>
          </c:tx>
          <c:marker>
            <c:symbol val="none"/>
          </c:marker>
          <c:cat>
            <c:numRef>
              <c:f>'6.7'!$C$5:$K$5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'6.7'!$C$6:$K$6</c:f>
              <c:numCache>
                <c:formatCode>General</c:formatCode>
                <c:ptCount val="9"/>
                <c:pt idx="0">
                  <c:v>149</c:v>
                </c:pt>
                <c:pt idx="1">
                  <c:v>148</c:v>
                </c:pt>
                <c:pt idx="2">
                  <c:v>147</c:v>
                </c:pt>
                <c:pt idx="3">
                  <c:v>142</c:v>
                </c:pt>
                <c:pt idx="4">
                  <c:v>144</c:v>
                </c:pt>
                <c:pt idx="5">
                  <c:v>137</c:v>
                </c:pt>
                <c:pt idx="6">
                  <c:v>137</c:v>
                </c:pt>
                <c:pt idx="7">
                  <c:v>145</c:v>
                </c:pt>
                <c:pt idx="8">
                  <c:v>146</c:v>
                </c:pt>
              </c:numCache>
            </c:numRef>
          </c:val>
        </c:ser>
        <c:ser>
          <c:idx val="1"/>
          <c:order val="1"/>
          <c:tx>
            <c:strRef>
              <c:f>'6.7'!$B$7</c:f>
              <c:strCache>
                <c:ptCount val="1"/>
                <c:pt idx="0">
                  <c:v>Grasslands (kg/ha)</c:v>
                </c:pt>
              </c:strCache>
            </c:strRef>
          </c:tx>
          <c:marker>
            <c:symbol val="none"/>
          </c:marker>
          <c:cat>
            <c:numRef>
              <c:f>'6.7'!$C$5:$K$5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'6.7'!$C$7:$K$7</c:f>
              <c:numCache>
                <c:formatCode>General</c:formatCode>
                <c:ptCount val="9"/>
                <c:pt idx="0">
                  <c:v>83</c:v>
                </c:pt>
                <c:pt idx="1">
                  <c:v>77</c:v>
                </c:pt>
                <c:pt idx="2">
                  <c:v>74</c:v>
                </c:pt>
                <c:pt idx="3">
                  <c:v>72</c:v>
                </c:pt>
                <c:pt idx="4">
                  <c:v>65</c:v>
                </c:pt>
                <c:pt idx="5">
                  <c:v>55</c:v>
                </c:pt>
                <c:pt idx="6">
                  <c:v>57</c:v>
                </c:pt>
                <c:pt idx="7">
                  <c:v>63</c:v>
                </c:pt>
                <c:pt idx="8">
                  <c:v>57</c:v>
                </c:pt>
              </c:numCache>
            </c:numRef>
          </c:val>
        </c:ser>
        <c:ser>
          <c:idx val="2"/>
          <c:order val="2"/>
          <c:tx>
            <c:strRef>
              <c:f>'6.7'!$B$8</c:f>
              <c:strCache>
                <c:ptCount val="1"/>
                <c:pt idx="0">
                  <c:v>All (kg/ha)</c:v>
                </c:pt>
              </c:strCache>
            </c:strRef>
          </c:tx>
          <c:marker>
            <c:symbol val="none"/>
          </c:marker>
          <c:cat>
            <c:numRef>
              <c:f>'6.7'!$C$5:$K$5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'6.7'!$C$8:$K$8</c:f>
              <c:numCache>
                <c:formatCode>General</c:formatCode>
                <c:ptCount val="9"/>
                <c:pt idx="0">
                  <c:v>113</c:v>
                </c:pt>
                <c:pt idx="1">
                  <c:v>108</c:v>
                </c:pt>
                <c:pt idx="2">
                  <c:v>108</c:v>
                </c:pt>
                <c:pt idx="3">
                  <c:v>104</c:v>
                </c:pt>
                <c:pt idx="4">
                  <c:v>103</c:v>
                </c:pt>
                <c:pt idx="5">
                  <c:v>94</c:v>
                </c:pt>
                <c:pt idx="6">
                  <c:v>95</c:v>
                </c:pt>
                <c:pt idx="7">
                  <c:v>101</c:v>
                </c:pt>
                <c:pt idx="8">
                  <c:v>99</c:v>
                </c:pt>
              </c:numCache>
            </c:numRef>
          </c:val>
        </c:ser>
        <c:marker val="1"/>
        <c:axId val="94023040"/>
        <c:axId val="94053504"/>
      </c:lineChart>
      <c:catAx>
        <c:axId val="94023040"/>
        <c:scaling>
          <c:orientation val="minMax"/>
        </c:scaling>
        <c:axPos val="b"/>
        <c:numFmt formatCode="General" sourceLinked="1"/>
        <c:tickLblPos val="nextTo"/>
        <c:crossAx val="94053504"/>
        <c:crosses val="autoZero"/>
        <c:auto val="1"/>
        <c:lblAlgn val="ctr"/>
        <c:lblOffset val="100"/>
      </c:catAx>
      <c:valAx>
        <c:axId val="94053504"/>
        <c:scaling>
          <c:orientation val="minMax"/>
          <c:min val="40"/>
        </c:scaling>
        <c:axPos val="l"/>
        <c:majorGridlines/>
        <c:numFmt formatCode="General" sourceLinked="1"/>
        <c:tickLblPos val="nextTo"/>
        <c:crossAx val="9402304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83800915349381933"/>
          <c:y val="0.18499448818897851"/>
          <c:w val="0.10829304029304126"/>
          <c:h val="0.62349527750101641"/>
        </c:manualLayout>
      </c:layout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Val val="1"/>
            <c:showLeaderLines val="1"/>
          </c:dLbls>
          <c:cat>
            <c:strRef>
              <c:f>'6.8'!$C$4:$C$9</c:f>
              <c:strCache>
                <c:ptCount val="6"/>
                <c:pt idx="0">
                  <c:v>dairy cattle</c:v>
                </c:pt>
                <c:pt idx="1">
                  <c:v>other cattle</c:v>
                </c:pt>
                <c:pt idx="2">
                  <c:v>sheep </c:v>
                </c:pt>
                <c:pt idx="3">
                  <c:v>pigs </c:v>
                </c:pt>
                <c:pt idx="4">
                  <c:v>poultry</c:v>
                </c:pt>
                <c:pt idx="5">
                  <c:v>other</c:v>
                </c:pt>
              </c:strCache>
            </c:strRef>
          </c:cat>
          <c:val>
            <c:numRef>
              <c:f>'6.8'!$D$4:$D$9</c:f>
              <c:numCache>
                <c:formatCode>0%</c:formatCode>
                <c:ptCount val="6"/>
                <c:pt idx="0">
                  <c:v>0.31</c:v>
                </c:pt>
                <c:pt idx="1">
                  <c:v>0.44</c:v>
                </c:pt>
                <c:pt idx="2">
                  <c:v>0.19</c:v>
                </c:pt>
                <c:pt idx="3">
                  <c:v>0.04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9237476311770996"/>
          <c:y val="0.25829410067197073"/>
          <c:w val="0.12374910960090868"/>
          <c:h val="0.42939357711176224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lineChart>
        <c:grouping val="standard"/>
        <c:ser>
          <c:idx val="0"/>
          <c:order val="0"/>
          <c:tx>
            <c:strRef>
              <c:f>'6.9'!$B$8</c:f>
              <c:strCache>
                <c:ptCount val="1"/>
                <c:pt idx="0">
                  <c:v>Total livestock output </c:v>
                </c:pt>
              </c:strCache>
            </c:strRef>
          </c:tx>
          <c:marker>
            <c:symbol val="none"/>
          </c:marker>
          <c:cat>
            <c:numRef>
              <c:f>'6.9'!$C$7:$K$7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'6.9'!$C$8:$K$8</c:f>
              <c:numCache>
                <c:formatCode>0.0</c:formatCode>
                <c:ptCount val="9"/>
                <c:pt idx="0">
                  <c:v>100.81466395112015</c:v>
                </c:pt>
                <c:pt idx="1">
                  <c:v>100.30549898167006</c:v>
                </c:pt>
                <c:pt idx="2">
                  <c:v>101.83299389002036</c:v>
                </c:pt>
                <c:pt idx="3">
                  <c:v>100.30549898167006</c:v>
                </c:pt>
                <c:pt idx="4">
                  <c:v>100</c:v>
                </c:pt>
                <c:pt idx="5">
                  <c:v>99.796334012219958</c:v>
                </c:pt>
                <c:pt idx="6">
                  <c:v>97.352342158859457</c:v>
                </c:pt>
                <c:pt idx="7">
                  <c:v>100.20366598778003</c:v>
                </c:pt>
                <c:pt idx="8">
                  <c:v>102.95315682281058</c:v>
                </c:pt>
              </c:numCache>
            </c:numRef>
          </c:val>
        </c:ser>
        <c:marker val="1"/>
        <c:axId val="94088192"/>
        <c:axId val="94229248"/>
      </c:lineChart>
      <c:catAx>
        <c:axId val="94088192"/>
        <c:scaling>
          <c:orientation val="minMax"/>
        </c:scaling>
        <c:axPos val="b"/>
        <c:numFmt formatCode="General" sourceLinked="1"/>
        <c:tickLblPos val="nextTo"/>
        <c:crossAx val="94229248"/>
        <c:crosses val="autoZero"/>
        <c:auto val="1"/>
        <c:lblAlgn val="ctr"/>
        <c:lblOffset val="100"/>
      </c:catAx>
      <c:valAx>
        <c:axId val="94229248"/>
        <c:scaling>
          <c:orientation val="minMax"/>
          <c:max val="110"/>
        </c:scaling>
        <c:axPos val="l"/>
        <c:majorGridlines/>
        <c:numFmt formatCode="General" sourceLinked="0"/>
        <c:tickLblPos val="nextTo"/>
        <c:crossAx val="94088192"/>
        <c:crosses val="autoZero"/>
        <c:crossBetween val="between"/>
        <c:majorUnit val="4"/>
      </c:valAx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lineChart>
        <c:grouping val="standard"/>
        <c:ser>
          <c:idx val="2"/>
          <c:order val="0"/>
          <c:tx>
            <c:strRef>
              <c:f>'6.9'!$B$10</c:f>
              <c:strCache>
                <c:ptCount val="1"/>
                <c:pt idx="0">
                  <c:v>CH4 emissions intensity</c:v>
                </c:pt>
              </c:strCache>
            </c:strRef>
          </c:tx>
          <c:marker>
            <c:symbol val="none"/>
          </c:marker>
          <c:cat>
            <c:numRef>
              <c:f>'6.9'!$C$7:$K$7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'6.9'!$C$10:$K$10</c:f>
              <c:numCache>
                <c:formatCode>0.0</c:formatCode>
                <c:ptCount val="9"/>
                <c:pt idx="0">
                  <c:v>101.90297073008546</c:v>
                </c:pt>
                <c:pt idx="1">
                  <c:v>103.30654221011845</c:v>
                </c:pt>
                <c:pt idx="2">
                  <c:v>100.53994825058811</c:v>
                </c:pt>
                <c:pt idx="3">
                  <c:v>101.83501703880256</c:v>
                </c:pt>
                <c:pt idx="4">
                  <c:v>100</c:v>
                </c:pt>
                <c:pt idx="5">
                  <c:v>97.888874757215433</c:v>
                </c:pt>
                <c:pt idx="6">
                  <c:v>98.500795284649101</c:v>
                </c:pt>
                <c:pt idx="7">
                  <c:v>96.090534007150623</c:v>
                </c:pt>
                <c:pt idx="8">
                  <c:v>93.055349015505399</c:v>
                </c:pt>
              </c:numCache>
            </c:numRef>
          </c:val>
        </c:ser>
        <c:marker val="1"/>
        <c:axId val="94248960"/>
        <c:axId val="94250496"/>
      </c:lineChart>
      <c:catAx>
        <c:axId val="94248960"/>
        <c:scaling>
          <c:orientation val="minMax"/>
        </c:scaling>
        <c:axPos val="b"/>
        <c:numFmt formatCode="General" sourceLinked="1"/>
        <c:tickLblPos val="nextTo"/>
        <c:crossAx val="94250496"/>
        <c:crosses val="autoZero"/>
        <c:auto val="1"/>
        <c:lblAlgn val="ctr"/>
        <c:lblOffset val="100"/>
      </c:catAx>
      <c:valAx>
        <c:axId val="94250496"/>
        <c:scaling>
          <c:orientation val="minMax"/>
          <c:max val="110"/>
          <c:min val="86"/>
        </c:scaling>
        <c:axPos val="l"/>
        <c:majorGridlines/>
        <c:numFmt formatCode="General" sourceLinked="0"/>
        <c:tickLblPos val="nextTo"/>
        <c:crossAx val="94248960"/>
        <c:crosses val="autoZero"/>
        <c:crossBetween val="between"/>
        <c:majorUnit val="4"/>
      </c:valAx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lineChart>
        <c:grouping val="standard"/>
        <c:ser>
          <c:idx val="1"/>
          <c:order val="0"/>
          <c:tx>
            <c:strRef>
              <c:f>'6.9'!$B$9</c:f>
              <c:strCache>
                <c:ptCount val="1"/>
                <c:pt idx="0">
                  <c:v>CH4 emissions associated with livestock output</c:v>
                </c:pt>
              </c:strCache>
            </c:strRef>
          </c:tx>
          <c:marker>
            <c:symbol val="none"/>
          </c:marker>
          <c:cat>
            <c:numRef>
              <c:f>'6.9'!$C$7:$K$7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'6.9'!$C$9:$K$9</c:f>
              <c:numCache>
                <c:formatCode>0.0</c:formatCode>
                <c:ptCount val="9"/>
                <c:pt idx="0">
                  <c:v>102.73313749774398</c:v>
                </c:pt>
                <c:pt idx="1">
                  <c:v>103.62214264456892</c:v>
                </c:pt>
                <c:pt idx="2">
                  <c:v>102.38283935905103</c:v>
                </c:pt>
                <c:pt idx="3">
                  <c:v>102.14612197883962</c:v>
                </c:pt>
                <c:pt idx="4" formatCode="0">
                  <c:v>100</c:v>
                </c:pt>
                <c:pt idx="5">
                  <c:v>97.689508413514389</c:v>
                </c:pt>
                <c:pt idx="6">
                  <c:v>95.892831254709293</c:v>
                </c:pt>
                <c:pt idx="7">
                  <c:v>96.286237742399393</c:v>
                </c:pt>
                <c:pt idx="8">
                  <c:v>95.80341940394699</c:v>
                </c:pt>
              </c:numCache>
            </c:numRef>
          </c:val>
        </c:ser>
        <c:marker val="1"/>
        <c:axId val="94274304"/>
        <c:axId val="94275840"/>
      </c:lineChart>
      <c:catAx>
        <c:axId val="94274304"/>
        <c:scaling>
          <c:orientation val="minMax"/>
        </c:scaling>
        <c:axPos val="b"/>
        <c:numFmt formatCode="General" sourceLinked="1"/>
        <c:tickLblPos val="nextTo"/>
        <c:crossAx val="94275840"/>
        <c:crosses val="autoZero"/>
        <c:auto val="1"/>
        <c:lblAlgn val="ctr"/>
        <c:lblOffset val="100"/>
      </c:catAx>
      <c:valAx>
        <c:axId val="94275840"/>
        <c:scaling>
          <c:orientation val="minMax"/>
          <c:max val="110"/>
          <c:min val="86"/>
        </c:scaling>
        <c:axPos val="l"/>
        <c:majorGridlines/>
        <c:numFmt formatCode="General" sourceLinked="0"/>
        <c:tickLblPos val="nextTo"/>
        <c:crossAx val="94274304"/>
        <c:crosses val="autoZero"/>
        <c:crossBetween val="between"/>
        <c:majorUnit val="4"/>
      </c:valAx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Milk</a:t>
            </a:r>
            <a:r>
              <a:rPr lang="en-US" baseline="0"/>
              <a:t> output per dairy cow (1,000 litres)</a:t>
            </a:r>
            <a:endParaRPr lang="en-US"/>
          </a:p>
        </c:rich>
      </c:tx>
      <c:layout>
        <c:manualLayout>
          <c:xMode val="edge"/>
          <c:yMode val="edge"/>
          <c:x val="0.28414062429047582"/>
          <c:y val="2.7777777777778054E-2"/>
        </c:manualLayout>
      </c:layout>
    </c:title>
    <c:plotArea>
      <c:layout/>
      <c:lineChart>
        <c:grouping val="standard"/>
        <c:ser>
          <c:idx val="1"/>
          <c:order val="0"/>
          <c:tx>
            <c:strRef>
              <c:f>'6.10'!$D$4</c:f>
              <c:strCache>
                <c:ptCount val="1"/>
                <c:pt idx="0">
                  <c:v>Production / Animal (1000 litres/dairy cow)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'6.10'!$B$5:$B$13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'6.10'!$D$5:$D$13</c:f>
              <c:numCache>
                <c:formatCode>_-* #,##0.000_-;\-* #,##0.000_-;_-* "-"??_-;_-@_-</c:formatCode>
                <c:ptCount val="9"/>
                <c:pt idx="0">
                  <c:v>6.6194368755676658</c:v>
                </c:pt>
                <c:pt idx="1">
                  <c:v>6.7625658209669703</c:v>
                </c:pt>
                <c:pt idx="2">
                  <c:v>6.9875683739433114</c:v>
                </c:pt>
                <c:pt idx="3">
                  <c:v>6.9789156626506017</c:v>
                </c:pt>
                <c:pt idx="4">
                  <c:v>6.9131979695431474</c:v>
                </c:pt>
                <c:pt idx="5">
                  <c:v>6.9442127215849849</c:v>
                </c:pt>
                <c:pt idx="6">
                  <c:v>7.031601499732191</c:v>
                </c:pt>
                <c:pt idx="7">
                  <c:v>7.2718918918918911</c:v>
                </c:pt>
                <c:pt idx="8">
                  <c:v>7.5344352617079897</c:v>
                </c:pt>
              </c:numCache>
            </c:numRef>
          </c:val>
        </c:ser>
        <c:marker val="1"/>
        <c:axId val="94123904"/>
        <c:axId val="94125440"/>
      </c:lineChart>
      <c:catAx>
        <c:axId val="94123904"/>
        <c:scaling>
          <c:orientation val="minMax"/>
        </c:scaling>
        <c:axPos val="b"/>
        <c:numFmt formatCode="General" sourceLinked="1"/>
        <c:tickLblPos val="nextTo"/>
        <c:crossAx val="94125440"/>
        <c:crosses val="autoZero"/>
        <c:auto val="1"/>
        <c:lblAlgn val="ctr"/>
        <c:lblOffset val="100"/>
      </c:catAx>
      <c:valAx>
        <c:axId val="94125440"/>
        <c:scaling>
          <c:orientation val="minMax"/>
        </c:scaling>
        <c:axPos val="l"/>
        <c:majorGridlines/>
        <c:numFmt formatCode="_-* #,##0.000_-;\-* #,##0.000_-;_-* &quot;-&quot;??_-;_-@_-" sourceLinked="1"/>
        <c:tickLblPos val="nextTo"/>
        <c:crossAx val="94123904"/>
        <c:crosses val="autoZero"/>
        <c:crossBetween val="between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375240594925633"/>
          <c:y val="6.9919072615923034E-2"/>
          <c:w val="0.85622047244095245"/>
          <c:h val="0.79822506561679785"/>
        </c:manualLayout>
      </c:layout>
      <c:lineChart>
        <c:grouping val="standard"/>
        <c:ser>
          <c:idx val="0"/>
          <c:order val="0"/>
          <c:tx>
            <c:strRef>
              <c:f>'6.11'!$A$24</c:f>
              <c:strCache>
                <c:ptCount val="1"/>
                <c:pt idx="0">
                  <c:v>Beaf and veal</c:v>
                </c:pt>
              </c:strCache>
            </c:strRef>
          </c:tx>
          <c:marker>
            <c:symbol val="none"/>
          </c:marker>
          <c:cat>
            <c:numRef>
              <c:f>'6.11'!$B$23:$J$23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'6.11'!$B$24:$J$24</c:f>
              <c:numCache>
                <c:formatCode>0.0</c:formatCode>
                <c:ptCount val="9"/>
                <c:pt idx="0">
                  <c:v>93.274853801169584</c:v>
                </c:pt>
                <c:pt idx="1">
                  <c:v>93.274853801169584</c:v>
                </c:pt>
                <c:pt idx="2">
                  <c:v>96.783625730994146</c:v>
                </c:pt>
                <c:pt idx="3">
                  <c:v>96.491228070175438</c:v>
                </c:pt>
                <c:pt idx="4">
                  <c:v>100</c:v>
                </c:pt>
                <c:pt idx="5">
                  <c:v>102.04678362573098</c:v>
                </c:pt>
                <c:pt idx="6">
                  <c:v>100</c:v>
                </c:pt>
                <c:pt idx="7">
                  <c:v>101.46198830409357</c:v>
                </c:pt>
                <c:pt idx="8">
                  <c:v>100.87719298245614</c:v>
                </c:pt>
              </c:numCache>
            </c:numRef>
          </c:val>
        </c:ser>
        <c:ser>
          <c:idx val="1"/>
          <c:order val="1"/>
          <c:tx>
            <c:strRef>
              <c:f>'6.11'!$A$25</c:f>
              <c:strCache>
                <c:ptCount val="1"/>
                <c:pt idx="0">
                  <c:v>Clean sheep and lamb</c:v>
                </c:pt>
              </c:strCache>
            </c:strRef>
          </c:tx>
          <c:marker>
            <c:symbol val="none"/>
          </c:marker>
          <c:cat>
            <c:numRef>
              <c:f>'6.11'!$B$23:$J$23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'6.11'!$B$25:$J$25</c:f>
              <c:numCache>
                <c:formatCode>0.0</c:formatCode>
                <c:ptCount val="9"/>
                <c:pt idx="0">
                  <c:v>97.279116961067217</c:v>
                </c:pt>
                <c:pt idx="1">
                  <c:v>99.393503260395178</c:v>
                </c:pt>
                <c:pt idx="2">
                  <c:v>98.307730582576198</c:v>
                </c:pt>
                <c:pt idx="3">
                  <c:v>96.996303651807025</c:v>
                </c:pt>
                <c:pt idx="4">
                  <c:v>100</c:v>
                </c:pt>
                <c:pt idx="5">
                  <c:v>96.17539657744635</c:v>
                </c:pt>
                <c:pt idx="6">
                  <c:v>96.73805288796845</c:v>
                </c:pt>
                <c:pt idx="7">
                  <c:v>97.203635931883383</c:v>
                </c:pt>
                <c:pt idx="8">
                  <c:v>97.668222733349765</c:v>
                </c:pt>
              </c:numCache>
            </c:numRef>
          </c:val>
        </c:ser>
        <c:ser>
          <c:idx val="2"/>
          <c:order val="2"/>
          <c:tx>
            <c:strRef>
              <c:f>'6.12'!#REF!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'6.11'!$B$23:$J$23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'6.12'!#REF!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'6.11'!$B$23:$J$23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94624384"/>
        <c:axId val="94630272"/>
      </c:lineChart>
      <c:catAx>
        <c:axId val="946243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4630272"/>
        <c:crosses val="autoZero"/>
        <c:auto val="1"/>
        <c:lblAlgn val="ctr"/>
        <c:lblOffset val="100"/>
      </c:catAx>
      <c:valAx>
        <c:axId val="94630272"/>
        <c:scaling>
          <c:orientation val="minMax"/>
          <c:min val="9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Index 2007=100</a:t>
                </a:r>
              </a:p>
            </c:rich>
          </c:tx>
        </c:title>
        <c:numFmt formatCode="General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4624384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8771124394874381"/>
          <c:y val="7.8969050060502213E-2"/>
          <c:w val="0.22195313235248199"/>
          <c:h val="0.2815618181241438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1599977423556181E-2"/>
          <c:y val="0.14477808784060053"/>
          <c:w val="0.9267198080874246"/>
          <c:h val="0.77251050165004753"/>
        </c:manualLayout>
      </c:layout>
      <c:lineChart>
        <c:grouping val="standard"/>
        <c:ser>
          <c:idx val="0"/>
          <c:order val="0"/>
          <c:cat>
            <c:numRef>
              <c:f>'6.12'!$C$6:$K$6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'6.12'!$C$7:$K$7</c:f>
            </c:numRef>
          </c:val>
        </c:ser>
        <c:ser>
          <c:idx val="2"/>
          <c:order val="1"/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'6.12'!$C$6:$K$6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'6.12'!$C$8:$K$8</c:f>
              <c:numCache>
                <c:formatCode>0.0</c:formatCode>
                <c:ptCount val="9"/>
                <c:pt idx="0">
                  <c:v>93.099172150244343</c:v>
                </c:pt>
                <c:pt idx="1">
                  <c:v>91.984386722161076</c:v>
                </c:pt>
                <c:pt idx="2">
                  <c:v>88.365011558864154</c:v>
                </c:pt>
                <c:pt idx="3">
                  <c:v>96.906030028598877</c:v>
                </c:pt>
                <c:pt idx="4">
                  <c:v>100</c:v>
                </c:pt>
                <c:pt idx="5">
                  <c:v>103.28771665754061</c:v>
                </c:pt>
                <c:pt idx="6">
                  <c:v>102.14013218905875</c:v>
                </c:pt>
                <c:pt idx="7">
                  <c:v>103.58076659222111</c:v>
                </c:pt>
                <c:pt idx="8">
                  <c:v>100.37346236630979</c:v>
                </c:pt>
              </c:numCache>
            </c:numRef>
          </c:val>
        </c:ser>
        <c:marker val="1"/>
        <c:axId val="89338624"/>
        <c:axId val="89340160"/>
      </c:lineChart>
      <c:catAx>
        <c:axId val="89338624"/>
        <c:scaling>
          <c:orientation val="minMax"/>
        </c:scaling>
        <c:axPos val="b"/>
        <c:numFmt formatCode="General" sourceLinked="1"/>
        <c:tickLblPos val="nextTo"/>
        <c:crossAx val="89340160"/>
        <c:crosses val="autoZero"/>
        <c:auto val="1"/>
        <c:lblAlgn val="ctr"/>
        <c:lblOffset val="100"/>
      </c:catAx>
      <c:valAx>
        <c:axId val="89340160"/>
        <c:scaling>
          <c:orientation val="minMax"/>
        </c:scaling>
        <c:axPos val="l"/>
        <c:majorGridlines/>
        <c:numFmt formatCode="General" sourceLinked="0"/>
        <c:tickLblPos val="nextTo"/>
        <c:crossAx val="8933862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Agricultural indicators vs actuals</a:t>
            </a:r>
          </a:p>
        </c:rich>
      </c:tx>
      <c:layout>
        <c:manualLayout>
          <c:xMode val="edge"/>
          <c:yMode val="edge"/>
          <c:x val="0.23103192667322833"/>
          <c:y val="4.1197510329103598E-2"/>
        </c:manualLayout>
      </c:layout>
    </c:title>
    <c:plotArea>
      <c:layout>
        <c:manualLayout>
          <c:layoutTarget val="inner"/>
          <c:xMode val="edge"/>
          <c:yMode val="edge"/>
          <c:x val="9.5656101813882191E-2"/>
          <c:y val="0.14419382598326089"/>
          <c:w val="0.67201268642351686"/>
          <c:h val="0.76462278735579792"/>
        </c:manualLayout>
      </c:layout>
      <c:lineChart>
        <c:grouping val="standard"/>
        <c:ser>
          <c:idx val="0"/>
          <c:order val="0"/>
          <c:tx>
            <c:strRef>
              <c:f>'6.13'!$A$34</c:f>
              <c:strCache>
                <c:ptCount val="1"/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'6.13'!$B$69:$Q$69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'6.13'!$B$70:$Q$70</c:f>
              <c:numCache>
                <c:formatCode>0.0</c:formatCode>
                <c:ptCount val="16"/>
                <c:pt idx="0">
                  <c:v>27.220247692172318</c:v>
                </c:pt>
                <c:pt idx="1">
                  <c:v>27.140247692172316</c:v>
                </c:pt>
                <c:pt idx="2">
                  <c:v>27.060247692172315</c:v>
                </c:pt>
                <c:pt idx="3">
                  <c:v>26.980247692172313</c:v>
                </c:pt>
                <c:pt idx="4">
                  <c:v>26.900247692172311</c:v>
                </c:pt>
                <c:pt idx="5">
                  <c:v>26.820247692172316</c:v>
                </c:pt>
                <c:pt idx="6">
                  <c:v>26.740247692172318</c:v>
                </c:pt>
                <c:pt idx="7">
                  <c:v>26.660247692172319</c:v>
                </c:pt>
                <c:pt idx="8">
                  <c:v>26.580247692172321</c:v>
                </c:pt>
                <c:pt idx="9">
                  <c:v>26.500247692172323</c:v>
                </c:pt>
                <c:pt idx="10">
                  <c:v>26.420247692172317</c:v>
                </c:pt>
                <c:pt idx="11">
                  <c:v>26.340247692172319</c:v>
                </c:pt>
                <c:pt idx="12">
                  <c:v>26.260247692172321</c:v>
                </c:pt>
                <c:pt idx="13">
                  <c:v>26.180247692172323</c:v>
                </c:pt>
                <c:pt idx="14">
                  <c:v>26.100247692172324</c:v>
                </c:pt>
                <c:pt idx="15">
                  <c:v>26.020247692172319</c:v>
                </c:pt>
              </c:numCache>
            </c:numRef>
          </c:val>
        </c:ser>
        <c:ser>
          <c:idx val="1"/>
          <c:order val="1"/>
          <c:tx>
            <c:strRef>
              <c:f>'6.13'!$A$35</c:f>
              <c:strCache>
                <c:ptCount val="1"/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'6.13'!$B$69:$Q$69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'6.13'!$B$71:$Q$71</c:f>
              <c:numCache>
                <c:formatCode>0.0</c:formatCode>
                <c:ptCount val="16"/>
                <c:pt idx="0">
                  <c:v>15.93846547988937</c:v>
                </c:pt>
                <c:pt idx="1">
                  <c:v>15.77846547988937</c:v>
                </c:pt>
                <c:pt idx="2">
                  <c:v>15.61846547988937</c:v>
                </c:pt>
                <c:pt idx="3">
                  <c:v>15.458465479889369</c:v>
                </c:pt>
                <c:pt idx="4">
                  <c:v>15.298465479889369</c:v>
                </c:pt>
                <c:pt idx="5">
                  <c:v>15.138465479889371</c:v>
                </c:pt>
                <c:pt idx="6">
                  <c:v>14.978465479889371</c:v>
                </c:pt>
                <c:pt idx="7">
                  <c:v>14.818465479889371</c:v>
                </c:pt>
                <c:pt idx="8">
                  <c:v>14.658465479889371</c:v>
                </c:pt>
                <c:pt idx="9">
                  <c:v>14.49846547988937</c:v>
                </c:pt>
                <c:pt idx="10">
                  <c:v>14.33846547988937</c:v>
                </c:pt>
                <c:pt idx="11">
                  <c:v>14.17846547988937</c:v>
                </c:pt>
                <c:pt idx="12">
                  <c:v>14.01846547988937</c:v>
                </c:pt>
                <c:pt idx="13">
                  <c:v>13.85846547988937</c:v>
                </c:pt>
                <c:pt idx="14">
                  <c:v>13.69846547988937</c:v>
                </c:pt>
                <c:pt idx="15">
                  <c:v>13.53846547988937</c:v>
                </c:pt>
              </c:numCache>
            </c:numRef>
          </c:val>
        </c:ser>
        <c:ser>
          <c:idx val="2"/>
          <c:order val="2"/>
          <c:tx>
            <c:strRef>
              <c:f>'6.13'!$A$36</c:f>
              <c:strCache>
                <c:ptCount val="1"/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'6.13'!$B$69:$Q$69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'6.13'!$B$72:$Q$72</c:f>
              <c:numCache>
                <c:formatCode>0.0</c:formatCode>
                <c:ptCount val="16"/>
                <c:pt idx="0">
                  <c:v>4.4625567038101082</c:v>
                </c:pt>
                <c:pt idx="1">
                  <c:v>4.4025567038101086</c:v>
                </c:pt>
                <c:pt idx="2">
                  <c:v>4.3425567038101089</c:v>
                </c:pt>
                <c:pt idx="3">
                  <c:v>4.2825567038101093</c:v>
                </c:pt>
                <c:pt idx="4">
                  <c:v>4.2225567038101097</c:v>
                </c:pt>
                <c:pt idx="5">
                  <c:v>4.1625567038101083</c:v>
                </c:pt>
                <c:pt idx="6">
                  <c:v>4.1025567038101087</c:v>
                </c:pt>
                <c:pt idx="7">
                  <c:v>4.0425567038101091</c:v>
                </c:pt>
                <c:pt idx="8">
                  <c:v>3.9825567038101091</c:v>
                </c:pt>
                <c:pt idx="9">
                  <c:v>3.922556703810109</c:v>
                </c:pt>
                <c:pt idx="10">
                  <c:v>3.8625567038101085</c:v>
                </c:pt>
                <c:pt idx="11">
                  <c:v>3.8025567038101085</c:v>
                </c:pt>
                <c:pt idx="12">
                  <c:v>3.7425567038101084</c:v>
                </c:pt>
                <c:pt idx="13">
                  <c:v>3.6825567038101084</c:v>
                </c:pt>
                <c:pt idx="14">
                  <c:v>3.6225567038101083</c:v>
                </c:pt>
                <c:pt idx="15">
                  <c:v>3.5625567038101087</c:v>
                </c:pt>
              </c:numCache>
            </c:numRef>
          </c:val>
        </c:ser>
        <c:ser>
          <c:idx val="3"/>
          <c:order val="3"/>
          <c:tx>
            <c:v>Agricultural soils actuals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</c:spPr>
          </c:marker>
          <c:cat>
            <c:numRef>
              <c:f>'6.13'!$B$69:$Q$69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'6.13'!$B$39:$Q$39</c:f>
            </c:numRef>
          </c:val>
        </c:ser>
        <c:ser>
          <c:idx val="4"/>
          <c:order val="4"/>
          <c:tx>
            <c:v>Enteric actuals</c:v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'6.13'!$B$69:$Q$69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'6.13'!$B$40:$Q$40</c:f>
            </c:numRef>
          </c:val>
        </c:ser>
        <c:ser>
          <c:idx val="5"/>
          <c:order val="5"/>
          <c:tx>
            <c:v>Wastes actuals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'6.13'!$B$69:$Q$69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'6.13'!$B$41:$Q$41</c:f>
            </c:numRef>
          </c:val>
        </c:ser>
        <c:ser>
          <c:idx val="6"/>
          <c:order val="6"/>
          <c:tx>
            <c:strRef>
              <c:f>'6.13'!$A$88</c:f>
              <c:strCache>
                <c:ptCount val="1"/>
                <c:pt idx="0">
                  <c:v>N20 indicator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'6.13'!$B$69:$Q$69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'6.13'!$B$88:$Q$88</c:f>
              <c:numCache>
                <c:formatCode>0.0</c:formatCode>
                <c:ptCount val="16"/>
                <c:pt idx="0">
                  <c:v>29.461848493224291</c:v>
                </c:pt>
                <c:pt idx="1">
                  <c:v>29.38184849322429</c:v>
                </c:pt>
                <c:pt idx="2">
                  <c:v>29.301848493224288</c:v>
                </c:pt>
                <c:pt idx="3">
                  <c:v>29.221848493224286</c:v>
                </c:pt>
                <c:pt idx="4">
                  <c:v>29.141848493224284</c:v>
                </c:pt>
                <c:pt idx="5">
                  <c:v>29.061848493224289</c:v>
                </c:pt>
                <c:pt idx="6">
                  <c:v>28.981848493224287</c:v>
                </c:pt>
                <c:pt idx="7">
                  <c:v>28.901848493224286</c:v>
                </c:pt>
                <c:pt idx="8">
                  <c:v>28.821848493224284</c:v>
                </c:pt>
                <c:pt idx="9">
                  <c:v>28.741848493224282</c:v>
                </c:pt>
                <c:pt idx="10">
                  <c:v>28.661848493224291</c:v>
                </c:pt>
                <c:pt idx="11">
                  <c:v>28.581848493224289</c:v>
                </c:pt>
                <c:pt idx="12">
                  <c:v>28.501848493224287</c:v>
                </c:pt>
                <c:pt idx="13">
                  <c:v>28.421848493224285</c:v>
                </c:pt>
                <c:pt idx="14">
                  <c:v>28.341848493224283</c:v>
                </c:pt>
                <c:pt idx="15">
                  <c:v>28.261848493224292</c:v>
                </c:pt>
              </c:numCache>
            </c:numRef>
          </c:val>
        </c:ser>
        <c:ser>
          <c:idx val="7"/>
          <c:order val="7"/>
          <c:tx>
            <c:v>Actual N2O emissions</c:v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FF0000"/>
              </a:solidFill>
            </c:spPr>
          </c:marker>
          <c:cat>
            <c:numRef>
              <c:f>'6.13'!$B$69:$Q$69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'6.13'!$B$93:$Q$93</c:f>
              <c:numCache>
                <c:formatCode>0.0</c:formatCode>
                <c:ptCount val="16"/>
                <c:pt idx="1">
                  <c:v>29.110975294789093</c:v>
                </c:pt>
                <c:pt idx="2">
                  <c:v>28.717466549042317</c:v>
                </c:pt>
                <c:pt idx="3">
                  <c:v>29.127038391140623</c:v>
                </c:pt>
                <c:pt idx="4">
                  <c:v>29.175396412453502</c:v>
                </c:pt>
              </c:numCache>
            </c:numRef>
          </c:val>
        </c:ser>
        <c:ser>
          <c:idx val="8"/>
          <c:order val="8"/>
          <c:tx>
            <c:strRef>
              <c:f>'6.13'!$A$89</c:f>
              <c:strCache>
                <c:ptCount val="1"/>
                <c:pt idx="0">
                  <c:v>CH4 indicator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'6.13'!$B$69:$Q$69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'6.13'!$B$89:$Q$89</c:f>
              <c:numCache>
                <c:formatCode>0.0</c:formatCode>
                <c:ptCount val="16"/>
                <c:pt idx="0">
                  <c:v>18.616394544862761</c:v>
                </c:pt>
                <c:pt idx="1">
                  <c:v>18.396394544862762</c:v>
                </c:pt>
                <c:pt idx="2">
                  <c:v>18.176394544862763</c:v>
                </c:pt>
                <c:pt idx="3">
                  <c:v>17.956394544862764</c:v>
                </c:pt>
                <c:pt idx="4">
                  <c:v>17.736394544862765</c:v>
                </c:pt>
                <c:pt idx="5">
                  <c:v>17.516394544862759</c:v>
                </c:pt>
                <c:pt idx="6">
                  <c:v>17.296394544862761</c:v>
                </c:pt>
                <c:pt idx="7">
                  <c:v>17.076394544862762</c:v>
                </c:pt>
                <c:pt idx="8">
                  <c:v>16.856394544862763</c:v>
                </c:pt>
                <c:pt idx="9">
                  <c:v>16.636394544862764</c:v>
                </c:pt>
                <c:pt idx="10">
                  <c:v>16.416394544862758</c:v>
                </c:pt>
                <c:pt idx="11">
                  <c:v>16.196394544862759</c:v>
                </c:pt>
                <c:pt idx="12">
                  <c:v>15.976394544862758</c:v>
                </c:pt>
                <c:pt idx="13">
                  <c:v>15.756394544862758</c:v>
                </c:pt>
                <c:pt idx="14">
                  <c:v>15.536394544862757</c:v>
                </c:pt>
                <c:pt idx="15">
                  <c:v>15.31639454486276</c:v>
                </c:pt>
              </c:numCache>
            </c:numRef>
          </c:val>
        </c:ser>
        <c:ser>
          <c:idx val="9"/>
          <c:order val="9"/>
          <c:tx>
            <c:v>Actual methane emissions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5">
                  <a:lumMod val="75000"/>
                </a:schemeClr>
              </a:solidFill>
            </c:spPr>
          </c:marker>
          <c:cat>
            <c:numRef>
              <c:f>'6.13'!$B$69:$Q$69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'6.13'!$B$94:$Q$94</c:f>
              <c:numCache>
                <c:formatCode>0.0</c:formatCode>
                <c:ptCount val="16"/>
                <c:pt idx="1">
                  <c:v>18.199433528577906</c:v>
                </c:pt>
                <c:pt idx="2">
                  <c:v>17.87056159699279</c:v>
                </c:pt>
                <c:pt idx="3">
                  <c:v>17.950763932524946</c:v>
                </c:pt>
                <c:pt idx="4">
                  <c:v>17.862135341711014</c:v>
                </c:pt>
              </c:numCache>
            </c:numRef>
          </c:val>
        </c:ser>
        <c:ser>
          <c:idx val="10"/>
          <c:order val="10"/>
          <c:tx>
            <c:strRef>
              <c:f>'6.13'!$A$70</c:f>
              <c:strCache>
                <c:ptCount val="1"/>
                <c:pt idx="0">
                  <c:v>Agricultural soils indicator</c:v>
                </c:pt>
              </c:strCache>
            </c:strRef>
          </c:tx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1"/>
          <c:order val="11"/>
          <c:tx>
            <c:strRef>
              <c:f>'6.13'!$A$89</c:f>
              <c:strCache>
                <c:ptCount val="1"/>
                <c:pt idx="0">
                  <c:v>CH4 indicator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marker>
          <c:cat>
            <c:numRef>
              <c:f>'6.13'!$B$69:$F$69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'6.13'!$B$75:$F$75</c:f>
              <c:numCache>
                <c:formatCode>0.0</c:formatCode>
                <c:ptCount val="5"/>
                <c:pt idx="1">
                  <c:v>26.885027528752964</c:v>
                </c:pt>
                <c:pt idx="2">
                  <c:v>26.529202739295414</c:v>
                </c:pt>
                <c:pt idx="3">
                  <c:v>26.955282008130336</c:v>
                </c:pt>
                <c:pt idx="4">
                  <c:v>27.015348315303896</c:v>
                </c:pt>
              </c:numCache>
            </c:numRef>
          </c:val>
        </c:ser>
        <c:ser>
          <c:idx val="12"/>
          <c:order val="12"/>
          <c:tx>
            <c:v>Actual methane emissions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cat>
            <c:numRef>
              <c:f>'6.13'!$B$69:$Q$69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'6.13'!$B$76:$F$76</c:f>
              <c:numCache>
                <c:formatCode>0.0</c:formatCode>
                <c:ptCount val="5"/>
                <c:pt idx="1">
                  <c:v>15.576615102812765</c:v>
                </c:pt>
                <c:pt idx="2">
                  <c:v>15.297219138243102</c:v>
                </c:pt>
                <c:pt idx="3">
                  <c:v>15.343950135801666</c:v>
                </c:pt>
                <c:pt idx="4">
                  <c:v>15.263641287252902</c:v>
                </c:pt>
              </c:numCache>
            </c:numRef>
          </c:val>
        </c:ser>
        <c:ser>
          <c:idx val="13"/>
          <c:order val="13"/>
          <c:tx>
            <c:strRef>
              <c:f>'6.13'!$A$70</c:f>
              <c:strCache>
                <c:ptCount val="1"/>
                <c:pt idx="0">
                  <c:v>Agricultural soils indicator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B050"/>
              </a:solidFill>
            </c:spPr>
          </c:marker>
          <c:val>
            <c:numRef>
              <c:f>'6.13'!$B$77:$F$77</c:f>
              <c:numCache>
                <c:formatCode>0.0</c:formatCode>
                <c:ptCount val="5"/>
                <c:pt idx="1">
                  <c:v>4.3452147824852903</c:v>
                </c:pt>
                <c:pt idx="2">
                  <c:v>4.241441213638435</c:v>
                </c:pt>
                <c:pt idx="3">
                  <c:v>4.2465499130233635</c:v>
                </c:pt>
                <c:pt idx="4">
                  <c:v>4.2169283850848087</c:v>
                </c:pt>
              </c:numCache>
            </c:numRef>
          </c:val>
        </c:ser>
        <c:marker val="1"/>
        <c:axId val="96523008"/>
        <c:axId val="96524928"/>
      </c:lineChart>
      <c:catAx>
        <c:axId val="965230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524928"/>
        <c:crosses val="autoZero"/>
        <c:auto val="1"/>
        <c:lblAlgn val="ctr"/>
        <c:lblOffset val="100"/>
      </c:catAx>
      <c:valAx>
        <c:axId val="965249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MtCO</a:t>
                </a:r>
                <a:r>
                  <a:rPr lang="en-GB" sz="1000" b="1" i="0" u="none" strike="noStrike" baseline="-25000">
                    <a:solidFill>
                      <a:srgbClr val="000000"/>
                    </a:solidFill>
                    <a:latin typeface="Calibri"/>
                  </a:rPr>
                  <a:t>2</a:t>
                </a: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e</a:t>
                </a:r>
              </a:p>
            </c:rich>
          </c:tx>
        </c:title>
        <c:numFmt formatCode="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523008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5807696919326129"/>
          <c:y val="0.17135544120058588"/>
          <c:w val="0.24192303080674024"/>
          <c:h val="0.6497267643088675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0242514119060826"/>
          <c:y val="9.8863487283926715E-2"/>
          <c:w val="0.48144537948288657"/>
          <c:h val="0.90113651271607331"/>
        </c:manualLayout>
      </c:layout>
      <c:pieChart>
        <c:varyColors val="1"/>
        <c:ser>
          <c:idx val="1"/>
          <c:order val="0"/>
          <c:dLbls>
            <c:dLbl>
              <c:idx val="0"/>
              <c:layout>
                <c:manualLayout>
                  <c:x val="-2.7136186192750513E-2"/>
                  <c:y val="-0.24788560011161573"/>
                </c:manualLayout>
              </c:layout>
              <c:showVal val="1"/>
              <c:showCatName val="1"/>
            </c:dLbl>
            <c:dLbl>
              <c:idx val="1"/>
              <c:layout>
                <c:manualLayout>
                  <c:x val="-1.2873790836492234E-2"/>
                  <c:y val="-0.16760582151060247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Val val="1"/>
            <c:showCatName val="1"/>
            <c:showLeaderLines val="1"/>
          </c:dLbls>
          <c:cat>
            <c:strRef>
              <c:f>'6.2'!$B$7:$B$10</c:f>
              <c:strCache>
                <c:ptCount val="4"/>
                <c:pt idx="0">
                  <c:v>Agricultural soils</c:v>
                </c:pt>
                <c:pt idx="1">
                  <c:v>Enteric fermentation</c:v>
                </c:pt>
                <c:pt idx="2">
                  <c:v>Wastes/manure man'ment</c:v>
                </c:pt>
                <c:pt idx="3">
                  <c:v>Stationary and mobile combustion</c:v>
                </c:pt>
              </c:strCache>
            </c:strRef>
          </c:cat>
          <c:val>
            <c:numRef>
              <c:f>'6.2'!$C$7:$C$10</c:f>
              <c:numCache>
                <c:formatCode>0%</c:formatCode>
                <c:ptCount val="4"/>
                <c:pt idx="0">
                  <c:v>0.52764352178327922</c:v>
                </c:pt>
                <c:pt idx="1">
                  <c:v>0.29811799389165822</c:v>
                </c:pt>
                <c:pt idx="2">
                  <c:v>8.236188252118766E-2</c:v>
                </c:pt>
                <c:pt idx="3">
                  <c:v>9.1154457271928196E-2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3.7706811116698012E-2"/>
          <c:y val="3.8319307618761726E-2"/>
          <c:w val="0.85027012405821478"/>
          <c:h val="0.86200516817768769"/>
        </c:manualLayout>
      </c:layout>
      <c:barChart>
        <c:barDir val="col"/>
        <c:grouping val="stacked"/>
        <c:ser>
          <c:idx val="0"/>
          <c:order val="0"/>
          <c:tx>
            <c:strRef>
              <c:f>'6.14'!$C$7</c:f>
              <c:strCache>
                <c:ptCount val="1"/>
                <c:pt idx="0">
                  <c:v>Forest land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'6.14'!$D$6:$Y$6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'6.14'!$D$7:$Y$7</c:f>
              <c:numCache>
                <c:formatCode>0.0</c:formatCode>
                <c:ptCount val="22"/>
                <c:pt idx="0">
                  <c:v>-11.940560235291212</c:v>
                </c:pt>
                <c:pt idx="1">
                  <c:v>-12.280713588984838</c:v>
                </c:pt>
                <c:pt idx="2">
                  <c:v>-13.198466222837363</c:v>
                </c:pt>
                <c:pt idx="3">
                  <c:v>-13.492548605180671</c:v>
                </c:pt>
                <c:pt idx="4">
                  <c:v>-14.000947954960655</c:v>
                </c:pt>
                <c:pt idx="5">
                  <c:v>-12.807453136309594</c:v>
                </c:pt>
                <c:pt idx="6">
                  <c:v>-13.096395477841485</c:v>
                </c:pt>
                <c:pt idx="7">
                  <c:v>-12.713015673246478</c:v>
                </c:pt>
                <c:pt idx="8">
                  <c:v>-12.926502602942797</c:v>
                </c:pt>
                <c:pt idx="9">
                  <c:v>-13.357326144466739</c:v>
                </c:pt>
                <c:pt idx="10">
                  <c:v>-13.491508212213789</c:v>
                </c:pt>
                <c:pt idx="11">
                  <c:v>-13.935260105935479</c:v>
                </c:pt>
                <c:pt idx="12">
                  <c:v>-14.661594544124341</c:v>
                </c:pt>
                <c:pt idx="13">
                  <c:v>-15.281184514534814</c:v>
                </c:pt>
                <c:pt idx="14">
                  <c:v>-15.849739869321789</c:v>
                </c:pt>
                <c:pt idx="15">
                  <c:v>-15.08839474730628</c:v>
                </c:pt>
                <c:pt idx="16">
                  <c:v>-14.621662987422122</c:v>
                </c:pt>
                <c:pt idx="17">
                  <c:v>-13.69564793476307</c:v>
                </c:pt>
                <c:pt idx="18">
                  <c:v>-13.153956999322375</c:v>
                </c:pt>
                <c:pt idx="19">
                  <c:v>-12.323524207811676</c:v>
                </c:pt>
                <c:pt idx="20">
                  <c:v>-10.382701335143583</c:v>
                </c:pt>
                <c:pt idx="21">
                  <c:v>-10.151263524824582</c:v>
                </c:pt>
              </c:numCache>
            </c:numRef>
          </c:val>
        </c:ser>
        <c:ser>
          <c:idx val="1"/>
          <c:order val="1"/>
          <c:tx>
            <c:strRef>
              <c:f>'6.14'!$C$8</c:f>
              <c:strCache>
                <c:ptCount val="1"/>
                <c:pt idx="0">
                  <c:v>Grassland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'6.14'!$D$6:$Y$6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'6.14'!$D$8:$Y$8</c:f>
              <c:numCache>
                <c:formatCode>0.0</c:formatCode>
                <c:ptCount val="22"/>
                <c:pt idx="0">
                  <c:v>-6.285193538892285</c:v>
                </c:pt>
                <c:pt idx="1">
                  <c:v>-6.2486169009628787</c:v>
                </c:pt>
                <c:pt idx="2">
                  <c:v>-6.3924745566635437</c:v>
                </c:pt>
                <c:pt idx="3">
                  <c:v>-6.7661975499775346</c:v>
                </c:pt>
                <c:pt idx="4">
                  <c:v>-6.8343517625941921</c:v>
                </c:pt>
                <c:pt idx="5">
                  <c:v>-6.8282643120716537</c:v>
                </c:pt>
                <c:pt idx="6">
                  <c:v>-7.0546921922001591</c:v>
                </c:pt>
                <c:pt idx="7">
                  <c:v>-7.0608359393911506</c:v>
                </c:pt>
                <c:pt idx="8">
                  <c:v>-7.4209184912814203</c:v>
                </c:pt>
                <c:pt idx="9">
                  <c:v>-7.5984110112196106</c:v>
                </c:pt>
                <c:pt idx="10">
                  <c:v>-7.7663541714318836</c:v>
                </c:pt>
                <c:pt idx="11">
                  <c:v>-7.9498891652171668</c:v>
                </c:pt>
                <c:pt idx="12">
                  <c:v>-8.0356359203387413</c:v>
                </c:pt>
                <c:pt idx="13">
                  <c:v>-7.8850178834412255</c:v>
                </c:pt>
                <c:pt idx="14">
                  <c:v>-8.1888403751956123</c:v>
                </c:pt>
                <c:pt idx="15">
                  <c:v>-8.2911505496690268</c:v>
                </c:pt>
                <c:pt idx="16">
                  <c:v>-8.6629119498040943</c:v>
                </c:pt>
                <c:pt idx="17">
                  <c:v>-8.7480441739972576</c:v>
                </c:pt>
                <c:pt idx="18">
                  <c:v>-8.8430249936899603</c:v>
                </c:pt>
                <c:pt idx="19">
                  <c:v>-8.8559461652472251</c:v>
                </c:pt>
                <c:pt idx="20">
                  <c:v>-8.5685879363512427</c:v>
                </c:pt>
                <c:pt idx="21">
                  <c:v>-8.4617391544765876</c:v>
                </c:pt>
              </c:numCache>
            </c:numRef>
          </c:val>
        </c:ser>
        <c:ser>
          <c:idx val="2"/>
          <c:order val="2"/>
          <c:tx>
            <c:strRef>
              <c:f>'6.14'!$C$9</c:f>
              <c:strCache>
                <c:ptCount val="1"/>
                <c:pt idx="0">
                  <c:v>Cropland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numRef>
              <c:f>'6.14'!$D$6:$Y$6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'6.14'!$D$9:$Y$9</c:f>
              <c:numCache>
                <c:formatCode>0.0</c:formatCode>
                <c:ptCount val="22"/>
                <c:pt idx="0">
                  <c:v>16.520284555290672</c:v>
                </c:pt>
                <c:pt idx="1">
                  <c:v>16.724194831600776</c:v>
                </c:pt>
                <c:pt idx="2">
                  <c:v>16.765353643357319</c:v>
                </c:pt>
                <c:pt idx="3">
                  <c:v>16.370206644336367</c:v>
                </c:pt>
                <c:pt idx="4">
                  <c:v>16.457948775329864</c:v>
                </c:pt>
                <c:pt idx="5">
                  <c:v>16.63055248250312</c:v>
                </c:pt>
                <c:pt idx="6">
                  <c:v>16.697853176023052</c:v>
                </c:pt>
                <c:pt idx="7">
                  <c:v>16.463395033991556</c:v>
                </c:pt>
                <c:pt idx="8">
                  <c:v>16.362437975518745</c:v>
                </c:pt>
                <c:pt idx="9">
                  <c:v>16.28306519642339</c:v>
                </c:pt>
                <c:pt idx="10">
                  <c:v>15.853117213163417</c:v>
                </c:pt>
                <c:pt idx="11">
                  <c:v>15.464933328701127</c:v>
                </c:pt>
                <c:pt idx="12">
                  <c:v>15.171319901874593</c:v>
                </c:pt>
                <c:pt idx="13">
                  <c:v>14.945122132806818</c:v>
                </c:pt>
                <c:pt idx="14">
                  <c:v>14.575933176347139</c:v>
                </c:pt>
                <c:pt idx="15">
                  <c:v>14.222309749438988</c:v>
                </c:pt>
                <c:pt idx="16">
                  <c:v>14.007828272947553</c:v>
                </c:pt>
                <c:pt idx="17">
                  <c:v>13.829106866038046</c:v>
                </c:pt>
                <c:pt idx="18">
                  <c:v>13.486493986252791</c:v>
                </c:pt>
                <c:pt idx="19">
                  <c:v>13.324130801913771</c:v>
                </c:pt>
                <c:pt idx="20">
                  <c:v>12.485447145610934</c:v>
                </c:pt>
                <c:pt idx="21">
                  <c:v>11.971658905559792</c:v>
                </c:pt>
              </c:numCache>
            </c:numRef>
          </c:val>
        </c:ser>
        <c:ser>
          <c:idx val="3"/>
          <c:order val="3"/>
          <c:tx>
            <c:strRef>
              <c:f>'6.14'!$C$10</c:f>
              <c:strCache>
                <c:ptCount val="1"/>
                <c:pt idx="0">
                  <c:v>Settlements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'6.14'!$D$6:$Y$6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'6.14'!$D$10:$Y$10</c:f>
              <c:numCache>
                <c:formatCode>0.0</c:formatCode>
                <c:ptCount val="22"/>
                <c:pt idx="0">
                  <c:v>6.949958554448898</c:v>
                </c:pt>
                <c:pt idx="1">
                  <c:v>6.8880535282038817</c:v>
                </c:pt>
                <c:pt idx="2">
                  <c:v>6.8264411281982733</c:v>
                </c:pt>
                <c:pt idx="3">
                  <c:v>6.7786390755152546</c:v>
                </c:pt>
                <c:pt idx="4">
                  <c:v>6.7362659854472895</c:v>
                </c:pt>
                <c:pt idx="5">
                  <c:v>6.6787642706426258</c:v>
                </c:pt>
                <c:pt idx="6">
                  <c:v>6.6556190098271024</c:v>
                </c:pt>
                <c:pt idx="7">
                  <c:v>6.637957531781467</c:v>
                </c:pt>
                <c:pt idx="8">
                  <c:v>6.6016086365864073</c:v>
                </c:pt>
                <c:pt idx="9">
                  <c:v>6.6232920678629554</c:v>
                </c:pt>
                <c:pt idx="10">
                  <c:v>6.5788830951307071</c:v>
                </c:pt>
                <c:pt idx="11">
                  <c:v>6.5443102910922706</c:v>
                </c:pt>
                <c:pt idx="12">
                  <c:v>6.4834509332780623</c:v>
                </c:pt>
                <c:pt idx="13">
                  <c:v>6.4511092260128686</c:v>
                </c:pt>
                <c:pt idx="14">
                  <c:v>6.4089963963169136</c:v>
                </c:pt>
                <c:pt idx="15">
                  <c:v>6.3626742169903219</c:v>
                </c:pt>
                <c:pt idx="16">
                  <c:v>6.2988836659392042</c:v>
                </c:pt>
                <c:pt idx="17">
                  <c:v>6.2596605420397937</c:v>
                </c:pt>
                <c:pt idx="18">
                  <c:v>6.2109473846070182</c:v>
                </c:pt>
                <c:pt idx="19">
                  <c:v>6.1897872221195422</c:v>
                </c:pt>
                <c:pt idx="20">
                  <c:v>6.2549970070418919</c:v>
                </c:pt>
                <c:pt idx="21">
                  <c:v>6.3256068699048473</c:v>
                </c:pt>
              </c:numCache>
            </c:numRef>
          </c:val>
        </c:ser>
        <c:ser>
          <c:idx val="4"/>
          <c:order val="4"/>
          <c:tx>
            <c:strRef>
              <c:f>'6.14'!$C$11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cat>
            <c:numRef>
              <c:f>'6.14'!$D$6:$Y$6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'6.14'!$D$11:$Y$11</c:f>
              <c:numCache>
                <c:formatCode>0.0</c:formatCode>
                <c:ptCount val="22"/>
                <c:pt idx="0">
                  <c:v>-1.2249708046035737</c:v>
                </c:pt>
                <c:pt idx="1">
                  <c:v>-0.95334007582272706</c:v>
                </c:pt>
                <c:pt idx="2">
                  <c:v>-0.64908820647659271</c:v>
                </c:pt>
                <c:pt idx="3">
                  <c:v>-0.56605654210326328</c:v>
                </c:pt>
                <c:pt idx="4">
                  <c:v>-0.23331420058511965</c:v>
                </c:pt>
                <c:pt idx="5">
                  <c:v>-0.39342321445523232</c:v>
                </c:pt>
                <c:pt idx="6">
                  <c:v>-0.61687380928964575</c:v>
                </c:pt>
                <c:pt idx="7">
                  <c:v>-0.88354258450077594</c:v>
                </c:pt>
                <c:pt idx="8">
                  <c:v>-1.0827713518889883</c:v>
                </c:pt>
                <c:pt idx="9">
                  <c:v>-0.95002570073317083</c:v>
                </c:pt>
                <c:pt idx="10">
                  <c:v>-0.75307761500889026</c:v>
                </c:pt>
                <c:pt idx="11">
                  <c:v>-0.21181438857738633</c:v>
                </c:pt>
                <c:pt idx="12">
                  <c:v>5.2346664127839282E-2</c:v>
                </c:pt>
                <c:pt idx="13">
                  <c:v>0.48887176076811495</c:v>
                </c:pt>
                <c:pt idx="14">
                  <c:v>0.66470912438227148</c:v>
                </c:pt>
                <c:pt idx="15">
                  <c:v>0.19690016498198665</c:v>
                </c:pt>
                <c:pt idx="16">
                  <c:v>-8.1357711104096397E-3</c:v>
                </c:pt>
                <c:pt idx="17">
                  <c:v>-0.98230450491029486</c:v>
                </c:pt>
                <c:pt idx="18">
                  <c:v>-1.4936205721535467</c:v>
                </c:pt>
                <c:pt idx="19">
                  <c:v>-2.1552195812830832</c:v>
                </c:pt>
                <c:pt idx="20">
                  <c:v>-3.4597663552129072</c:v>
                </c:pt>
                <c:pt idx="21">
                  <c:v>-2.9985905545824085</c:v>
                </c:pt>
              </c:numCache>
            </c:numRef>
          </c:val>
        </c:ser>
        <c:overlap val="100"/>
        <c:axId val="96466432"/>
        <c:axId val="96467968"/>
      </c:barChart>
      <c:lineChart>
        <c:grouping val="standard"/>
        <c:ser>
          <c:idx val="5"/>
          <c:order val="5"/>
          <c:tx>
            <c:strRef>
              <c:f>'6.14'!$C$12</c:f>
              <c:strCache>
                <c:ptCount val="1"/>
                <c:pt idx="0">
                  <c:v> Net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'6.14'!$D$6:$Y$6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'6.14'!$D$12:$Y$12</c:f>
              <c:numCache>
                <c:formatCode>0.0</c:formatCode>
                <c:ptCount val="22"/>
                <c:pt idx="0">
                  <c:v>4.019518530952503</c:v>
                </c:pt>
                <c:pt idx="1">
                  <c:v>4.1295777940342138</c:v>
                </c:pt>
                <c:pt idx="2">
                  <c:v>3.3517657855780962</c:v>
                </c:pt>
                <c:pt idx="3">
                  <c:v>2.3240430225901534</c:v>
                </c:pt>
                <c:pt idx="4">
                  <c:v>2.1256008426371871</c:v>
                </c:pt>
                <c:pt idx="5">
                  <c:v>3.2801760903092667</c:v>
                </c:pt>
                <c:pt idx="6">
                  <c:v>2.5855107065188641</c:v>
                </c:pt>
                <c:pt idx="7">
                  <c:v>2.4439583686346182</c:v>
                </c:pt>
                <c:pt idx="8">
                  <c:v>1.5338541659919489</c:v>
                </c:pt>
                <c:pt idx="9">
                  <c:v>1.0005944078668243</c:v>
                </c:pt>
                <c:pt idx="10">
                  <c:v>0.42106030963955998</c:v>
                </c:pt>
                <c:pt idx="11">
                  <c:v>-8.7720039936635352E-2</c:v>
                </c:pt>
                <c:pt idx="12">
                  <c:v>-0.99011296518258796</c:v>
                </c:pt>
                <c:pt idx="13">
                  <c:v>-1.2810992783882371</c:v>
                </c:pt>
                <c:pt idx="14">
                  <c:v>-2.3889415474710791</c:v>
                </c:pt>
                <c:pt idx="15">
                  <c:v>-2.5976611655640118</c:v>
                </c:pt>
                <c:pt idx="16">
                  <c:v>-2.9859987694498713</c:v>
                </c:pt>
                <c:pt idx="17">
                  <c:v>-3.3372292055927835</c:v>
                </c:pt>
                <c:pt idx="18">
                  <c:v>-3.7931611943060703</c:v>
                </c:pt>
                <c:pt idx="19">
                  <c:v>-3.8207719303086725</c:v>
                </c:pt>
                <c:pt idx="20">
                  <c:v>-3.6706114740549065</c:v>
                </c:pt>
                <c:pt idx="21">
                  <c:v>-3.3143274584189402</c:v>
                </c:pt>
              </c:numCache>
            </c:numRef>
          </c:val>
        </c:ser>
        <c:marker val="1"/>
        <c:axId val="96466432"/>
        <c:axId val="96467968"/>
      </c:lineChart>
      <c:catAx>
        <c:axId val="96466432"/>
        <c:scaling>
          <c:orientation val="minMax"/>
        </c:scaling>
        <c:axPos val="b"/>
        <c:numFmt formatCode="General" sourceLinked="1"/>
        <c:tickLblPos val="low"/>
        <c:crossAx val="96467968"/>
        <c:crosses val="autoZero"/>
        <c:auto val="1"/>
        <c:lblAlgn val="ctr"/>
        <c:lblOffset val="100"/>
      </c:catAx>
      <c:valAx>
        <c:axId val="96467968"/>
        <c:scaling>
          <c:orientation val="minMax"/>
        </c:scaling>
        <c:axPos val="l"/>
        <c:majorGridlines/>
        <c:numFmt formatCode="General" sourceLinked="0"/>
        <c:tickLblPos val="nextTo"/>
        <c:crossAx val="9646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4899381205369"/>
          <c:y val="0.23008313212011244"/>
          <c:w val="9.3232817237280843E-2"/>
          <c:h val="0.51766990726948459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103566599629602"/>
          <c:y val="0.10821880219518015"/>
          <c:w val="0.83636303037878024"/>
          <c:h val="0.74140688379861608"/>
        </c:manualLayout>
      </c:layout>
      <c:barChart>
        <c:barDir val="col"/>
        <c:grouping val="clustered"/>
        <c:ser>
          <c:idx val="0"/>
          <c:order val="0"/>
          <c:tx>
            <c:strRef>
              <c:f>'6.15'!$B$8</c:f>
              <c:strCache>
                <c:ptCount val="1"/>
                <c:pt idx="0">
                  <c:v>Conifers</c:v>
                </c:pt>
              </c:strCache>
            </c:strRef>
          </c:tx>
          <c:cat>
            <c:strRef>
              <c:f>'6.15'!$A$9:$A$14</c:f>
              <c:strCache>
                <c:ptCount val="6"/>
                <c:pt idx="0">
                  <c:v>0-20</c:v>
                </c:pt>
                <c:pt idx="1">
                  <c:v>21-40</c:v>
                </c:pt>
                <c:pt idx="2">
                  <c:v>41-60</c:v>
                </c:pt>
                <c:pt idx="3">
                  <c:v>61-80</c:v>
                </c:pt>
                <c:pt idx="4">
                  <c:v>81-100</c:v>
                </c:pt>
                <c:pt idx="5">
                  <c:v>100 plus</c:v>
                </c:pt>
              </c:strCache>
            </c:strRef>
          </c:cat>
          <c:val>
            <c:numRef>
              <c:f>'6.15'!$B$9:$B$14</c:f>
              <c:numCache>
                <c:formatCode>_-* #,##0_-;\-* #,##0_-;_-* "-"??_-;_-@_-</c:formatCode>
                <c:ptCount val="6"/>
                <c:pt idx="0">
                  <c:v>8236</c:v>
                </c:pt>
                <c:pt idx="1">
                  <c:v>139005</c:v>
                </c:pt>
                <c:pt idx="2">
                  <c:v>140675</c:v>
                </c:pt>
                <c:pt idx="3">
                  <c:v>31210</c:v>
                </c:pt>
                <c:pt idx="4">
                  <c:v>9192</c:v>
                </c:pt>
                <c:pt idx="5">
                  <c:v>7425</c:v>
                </c:pt>
              </c:numCache>
            </c:numRef>
          </c:val>
        </c:ser>
        <c:ser>
          <c:idx val="1"/>
          <c:order val="1"/>
          <c:tx>
            <c:strRef>
              <c:f>'6.15'!$C$8</c:f>
              <c:strCache>
                <c:ptCount val="1"/>
                <c:pt idx="0">
                  <c:v>Broadleaf</c:v>
                </c:pt>
              </c:strCache>
            </c:strRef>
          </c:tx>
          <c:cat>
            <c:strRef>
              <c:f>'6.15'!$A$9:$A$14</c:f>
              <c:strCache>
                <c:ptCount val="6"/>
                <c:pt idx="0">
                  <c:v>0-20</c:v>
                </c:pt>
                <c:pt idx="1">
                  <c:v>21-40</c:v>
                </c:pt>
                <c:pt idx="2">
                  <c:v>41-60</c:v>
                </c:pt>
                <c:pt idx="3">
                  <c:v>61-80</c:v>
                </c:pt>
                <c:pt idx="4">
                  <c:v>81-100</c:v>
                </c:pt>
                <c:pt idx="5">
                  <c:v>100 plus</c:v>
                </c:pt>
              </c:strCache>
            </c:strRef>
          </c:cat>
          <c:val>
            <c:numRef>
              <c:f>'6.15'!$C$9:$C$14</c:f>
              <c:numCache>
                <c:formatCode>_-* #,##0_-;\-* #,##0_-;_-* "-"??_-;_-@_-</c:formatCode>
                <c:ptCount val="6"/>
                <c:pt idx="0">
                  <c:v>5587</c:v>
                </c:pt>
                <c:pt idx="1">
                  <c:v>32998</c:v>
                </c:pt>
                <c:pt idx="2">
                  <c:v>53888</c:v>
                </c:pt>
                <c:pt idx="3">
                  <c:v>58601</c:v>
                </c:pt>
                <c:pt idx="4">
                  <c:v>43788</c:v>
                </c:pt>
                <c:pt idx="5">
                  <c:v>44904</c:v>
                </c:pt>
              </c:numCache>
            </c:numRef>
          </c:val>
        </c:ser>
        <c:axId val="96418432"/>
        <c:axId val="96797056"/>
      </c:barChart>
      <c:catAx>
        <c:axId val="96418432"/>
        <c:scaling>
          <c:orientation val="minMax"/>
        </c:scaling>
        <c:axPos val="b"/>
        <c:tickLblPos val="nextTo"/>
        <c:crossAx val="96797056"/>
        <c:crosses val="autoZero"/>
        <c:auto val="1"/>
        <c:lblAlgn val="ctr"/>
        <c:lblOffset val="100"/>
      </c:catAx>
      <c:valAx>
        <c:axId val="9679705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9641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485420383058262"/>
          <c:y val="0.12924577136191309"/>
          <c:w val="0.27001352103714332"/>
          <c:h val="0.2091010498687664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3.8440219582767339E-2"/>
          <c:y val="0.10289269129820312"/>
          <c:w val="0.83220183033406048"/>
          <c:h val="0.79300196850393712"/>
        </c:manualLayout>
      </c:layout>
      <c:barChart>
        <c:barDir val="col"/>
        <c:grouping val="stacked"/>
        <c:ser>
          <c:idx val="1"/>
          <c:order val="0"/>
          <c:tx>
            <c:strRef>
              <c:f>'6.16'!$B$9</c:f>
              <c:strCache>
                <c:ptCount val="1"/>
                <c:pt idx="0">
                  <c:v>Scotland</c:v>
                </c:pt>
              </c:strCache>
            </c:strRef>
          </c:tx>
          <c:cat>
            <c:numRef>
              <c:f>'6.16'!$A$10:$A$31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'6.16'!$B$10:$B$31</c:f>
              <c:numCache>
                <c:formatCode>0.0</c:formatCode>
                <c:ptCount val="22"/>
                <c:pt idx="0">
                  <c:v>15.276999999999999</c:v>
                </c:pt>
                <c:pt idx="1">
                  <c:v>14.029</c:v>
                </c:pt>
                <c:pt idx="2">
                  <c:v>12.699</c:v>
                </c:pt>
                <c:pt idx="3">
                  <c:v>12.13</c:v>
                </c:pt>
                <c:pt idx="4">
                  <c:v>10.473000000000001</c:v>
                </c:pt>
                <c:pt idx="5">
                  <c:v>13.412000000000001</c:v>
                </c:pt>
                <c:pt idx="6">
                  <c:v>10.56</c:v>
                </c:pt>
                <c:pt idx="7">
                  <c:v>11.778</c:v>
                </c:pt>
                <c:pt idx="8">
                  <c:v>11.426</c:v>
                </c:pt>
                <c:pt idx="9">
                  <c:v>10.468</c:v>
                </c:pt>
                <c:pt idx="10">
                  <c:v>10.372</c:v>
                </c:pt>
                <c:pt idx="11">
                  <c:v>11.718999999999999</c:v>
                </c:pt>
                <c:pt idx="12">
                  <c:v>8.0350000000000001</c:v>
                </c:pt>
                <c:pt idx="13">
                  <c:v>6.7389999999999999</c:v>
                </c:pt>
                <c:pt idx="14">
                  <c:v>6.7930000000000001</c:v>
                </c:pt>
                <c:pt idx="15">
                  <c:v>5.6879999999999997</c:v>
                </c:pt>
                <c:pt idx="16">
                  <c:v>3.996</c:v>
                </c:pt>
                <c:pt idx="17">
                  <c:v>6.5940000000000003</c:v>
                </c:pt>
                <c:pt idx="18">
                  <c:v>4.1859999999999999</c:v>
                </c:pt>
                <c:pt idx="19">
                  <c:v>3.44</c:v>
                </c:pt>
                <c:pt idx="20">
                  <c:v>2.7170000000000001</c:v>
                </c:pt>
                <c:pt idx="21">
                  <c:v>5.1020000000000003</c:v>
                </c:pt>
              </c:numCache>
            </c:numRef>
          </c:val>
        </c:ser>
        <c:ser>
          <c:idx val="2"/>
          <c:order val="1"/>
          <c:tx>
            <c:strRef>
              <c:f>'6.16'!$C$9</c:f>
              <c:strCache>
                <c:ptCount val="1"/>
                <c:pt idx="0">
                  <c:v>England</c:v>
                </c:pt>
              </c:strCache>
            </c:strRef>
          </c:tx>
          <c:cat>
            <c:numRef>
              <c:f>'6.16'!$A$10:$A$31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'6.16'!$C$10:$C$31</c:f>
              <c:numCache>
                <c:formatCode>0.0</c:formatCode>
                <c:ptCount val="22"/>
                <c:pt idx="0">
                  <c:v>3.7490000000000001</c:v>
                </c:pt>
                <c:pt idx="1">
                  <c:v>4.5309999999999997</c:v>
                </c:pt>
                <c:pt idx="2">
                  <c:v>4.1550000000000002</c:v>
                </c:pt>
                <c:pt idx="3">
                  <c:v>5.2960000000000003</c:v>
                </c:pt>
                <c:pt idx="4">
                  <c:v>6.3570000000000002</c:v>
                </c:pt>
                <c:pt idx="5">
                  <c:v>5.375</c:v>
                </c:pt>
                <c:pt idx="6">
                  <c:v>4.7080000000000002</c:v>
                </c:pt>
                <c:pt idx="7">
                  <c:v>4.6539999999999999</c:v>
                </c:pt>
                <c:pt idx="8">
                  <c:v>4.3689999999999998</c:v>
                </c:pt>
                <c:pt idx="9">
                  <c:v>5.1379999999999999</c:v>
                </c:pt>
                <c:pt idx="10">
                  <c:v>5.9459999999999997</c:v>
                </c:pt>
                <c:pt idx="11">
                  <c:v>5.8890000000000002</c:v>
                </c:pt>
                <c:pt idx="12">
                  <c:v>5.3550000000000004</c:v>
                </c:pt>
                <c:pt idx="13">
                  <c:v>5.8819999999999997</c:v>
                </c:pt>
                <c:pt idx="14">
                  <c:v>4.6260000000000003</c:v>
                </c:pt>
                <c:pt idx="15">
                  <c:v>5.3289999999999997</c:v>
                </c:pt>
                <c:pt idx="16">
                  <c:v>3.653</c:v>
                </c:pt>
                <c:pt idx="17">
                  <c:v>3.1739999999999999</c:v>
                </c:pt>
                <c:pt idx="18">
                  <c:v>2.59</c:v>
                </c:pt>
                <c:pt idx="19">
                  <c:v>2.5150000000000001</c:v>
                </c:pt>
                <c:pt idx="20">
                  <c:v>2.2909999999999999</c:v>
                </c:pt>
                <c:pt idx="21">
                  <c:v>2.532</c:v>
                </c:pt>
              </c:numCache>
            </c:numRef>
          </c:val>
        </c:ser>
        <c:ser>
          <c:idx val="3"/>
          <c:order val="2"/>
          <c:tx>
            <c:strRef>
              <c:f>'6.16'!$D$9</c:f>
              <c:strCache>
                <c:ptCount val="1"/>
                <c:pt idx="0">
                  <c:v>Wales</c:v>
                </c:pt>
              </c:strCache>
            </c:strRef>
          </c:tx>
          <c:cat>
            <c:numRef>
              <c:f>'6.16'!$A$10:$A$31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'6.16'!$D$10:$D$31</c:f>
              <c:numCache>
                <c:formatCode>0.0</c:formatCode>
                <c:ptCount val="22"/>
                <c:pt idx="0">
                  <c:v>0.65200000000000002</c:v>
                </c:pt>
                <c:pt idx="1">
                  <c:v>0.52800000000000002</c:v>
                </c:pt>
                <c:pt idx="2">
                  <c:v>0.41499999999999998</c:v>
                </c:pt>
                <c:pt idx="3">
                  <c:v>0.433</c:v>
                </c:pt>
                <c:pt idx="4">
                  <c:v>0.63600000000000001</c:v>
                </c:pt>
                <c:pt idx="5">
                  <c:v>0.56599999999999995</c:v>
                </c:pt>
                <c:pt idx="6">
                  <c:v>0.442</c:v>
                </c:pt>
                <c:pt idx="7">
                  <c:v>0.41099999999999998</c:v>
                </c:pt>
                <c:pt idx="8">
                  <c:v>0.498</c:v>
                </c:pt>
                <c:pt idx="9">
                  <c:v>0.64600000000000002</c:v>
                </c:pt>
                <c:pt idx="10">
                  <c:v>0.74399999999999999</c:v>
                </c:pt>
                <c:pt idx="11">
                  <c:v>0.46100000000000002</c:v>
                </c:pt>
                <c:pt idx="12">
                  <c:v>0.31900000000000001</c:v>
                </c:pt>
                <c:pt idx="13">
                  <c:v>0.47599999999999998</c:v>
                </c:pt>
                <c:pt idx="14">
                  <c:v>0.44</c:v>
                </c:pt>
                <c:pt idx="15">
                  <c:v>0.59699999999999998</c:v>
                </c:pt>
                <c:pt idx="16">
                  <c:v>0.54700000000000004</c:v>
                </c:pt>
                <c:pt idx="17">
                  <c:v>0.57199999999999995</c:v>
                </c:pt>
                <c:pt idx="18">
                  <c:v>0.19400000000000001</c:v>
                </c:pt>
                <c:pt idx="19">
                  <c:v>0.189</c:v>
                </c:pt>
                <c:pt idx="20">
                  <c:v>0.217</c:v>
                </c:pt>
                <c:pt idx="21">
                  <c:v>0.29699999999999999</c:v>
                </c:pt>
              </c:numCache>
            </c:numRef>
          </c:val>
        </c:ser>
        <c:ser>
          <c:idx val="4"/>
          <c:order val="3"/>
          <c:tx>
            <c:strRef>
              <c:f>'6.16'!$E$9</c:f>
              <c:strCache>
                <c:ptCount val="1"/>
                <c:pt idx="0">
                  <c:v>Northern Ireland</c:v>
                </c:pt>
              </c:strCache>
            </c:strRef>
          </c:tx>
          <c:cat>
            <c:numRef>
              <c:f>'6.16'!$A$10:$A$31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'6.16'!$E$10:$E$31</c:f>
              <c:numCache>
                <c:formatCode>0.0</c:formatCode>
                <c:ptCount val="22"/>
                <c:pt idx="0">
                  <c:v>1.6259999999999999</c:v>
                </c:pt>
                <c:pt idx="1">
                  <c:v>1.22</c:v>
                </c:pt>
                <c:pt idx="2">
                  <c:v>0.89200000000000002</c:v>
                </c:pt>
                <c:pt idx="3">
                  <c:v>1.3049999999999999</c:v>
                </c:pt>
                <c:pt idx="4">
                  <c:v>1.2729999999999999</c:v>
                </c:pt>
                <c:pt idx="5">
                  <c:v>0.89500000000000002</c:v>
                </c:pt>
                <c:pt idx="6">
                  <c:v>0.97</c:v>
                </c:pt>
                <c:pt idx="7">
                  <c:v>0.755</c:v>
                </c:pt>
                <c:pt idx="8">
                  <c:v>0.61299999999999999</c:v>
                </c:pt>
                <c:pt idx="9">
                  <c:v>0.74</c:v>
                </c:pt>
                <c:pt idx="10">
                  <c:v>0.83399999999999996</c:v>
                </c:pt>
                <c:pt idx="11">
                  <c:v>0.67500000000000004</c:v>
                </c:pt>
                <c:pt idx="12">
                  <c:v>0.69099999999999995</c:v>
                </c:pt>
                <c:pt idx="13">
                  <c:v>0.59199999999999997</c:v>
                </c:pt>
                <c:pt idx="14">
                  <c:v>0.503</c:v>
                </c:pt>
                <c:pt idx="15">
                  <c:v>0.35499999999999998</c:v>
                </c:pt>
                <c:pt idx="16">
                  <c:v>0.60599999999999998</c:v>
                </c:pt>
                <c:pt idx="17">
                  <c:v>0.48499999999999999</c:v>
                </c:pt>
                <c:pt idx="18">
                  <c:v>0.55200000000000005</c:v>
                </c:pt>
                <c:pt idx="19">
                  <c:v>0.28899999999999998</c:v>
                </c:pt>
                <c:pt idx="20">
                  <c:v>0.214</c:v>
                </c:pt>
                <c:pt idx="21">
                  <c:v>0.252</c:v>
                </c:pt>
              </c:numCache>
            </c:numRef>
          </c:val>
        </c:ser>
        <c:overlap val="100"/>
        <c:axId val="97150464"/>
        <c:axId val="97152000"/>
      </c:barChart>
      <c:catAx>
        <c:axId val="97150464"/>
        <c:scaling>
          <c:orientation val="minMax"/>
        </c:scaling>
        <c:axPos val="b"/>
        <c:numFmt formatCode="General" sourceLinked="1"/>
        <c:tickLblPos val="nextTo"/>
        <c:crossAx val="97152000"/>
        <c:crosses val="autoZero"/>
        <c:auto val="1"/>
        <c:lblAlgn val="ctr"/>
        <c:lblOffset val="100"/>
      </c:catAx>
      <c:valAx>
        <c:axId val="97152000"/>
        <c:scaling>
          <c:orientation val="minMax"/>
        </c:scaling>
        <c:axPos val="l"/>
        <c:majorGridlines/>
        <c:numFmt formatCode="General" sourceLinked="0"/>
        <c:tickLblPos val="nextTo"/>
        <c:crossAx val="97150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69221313906357"/>
          <c:y val="0.11141177064405411"/>
          <c:w val="0.12715752430387425"/>
          <c:h val="0.3348687664042024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2.9902320536487576E-2"/>
          <c:y val="8.6956285862573465E-2"/>
          <c:w val="0.8054757349962125"/>
          <c:h val="0.84056296290938048"/>
        </c:manualLayout>
      </c:layout>
      <c:lineChart>
        <c:grouping val="standard"/>
        <c:ser>
          <c:idx val="0"/>
          <c:order val="0"/>
          <c:tx>
            <c:strRef>
              <c:f>'6.3'!$B$8</c:f>
              <c:strCache>
                <c:ptCount val="1"/>
                <c:pt idx="0">
                  <c:v>Agricultural soils</c:v>
                </c:pt>
              </c:strCache>
            </c:strRef>
          </c:tx>
          <c:marker>
            <c:symbol val="none"/>
          </c:marker>
          <c:cat>
            <c:numRef>
              <c:f>'6.3'!$C$7:$X$7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'6.3'!$C$8:$X$8</c:f>
              <c:numCache>
                <c:formatCode>#,##0.0</c:formatCode>
                <c:ptCount val="22"/>
                <c:pt idx="0">
                  <c:v>33.449168664876069</c:v>
                </c:pt>
                <c:pt idx="1">
                  <c:v>33.467753922283485</c:v>
                </c:pt>
                <c:pt idx="2">
                  <c:v>33.354995528500702</c:v>
                </c:pt>
                <c:pt idx="3">
                  <c:v>32.854701698820023</c:v>
                </c:pt>
                <c:pt idx="4">
                  <c:v>33.008038307174488</c:v>
                </c:pt>
                <c:pt idx="5">
                  <c:v>32.935461590016544</c:v>
                </c:pt>
                <c:pt idx="6">
                  <c:v>32.974265546524606</c:v>
                </c:pt>
                <c:pt idx="7">
                  <c:v>33.298921391560313</c:v>
                </c:pt>
                <c:pt idx="8">
                  <c:v>32.819714572297215</c:v>
                </c:pt>
                <c:pt idx="9">
                  <c:v>32.436794723912868</c:v>
                </c:pt>
                <c:pt idx="10">
                  <c:v>31.338958725998278</c:v>
                </c:pt>
                <c:pt idx="11">
                  <c:v>29.500351610454235</c:v>
                </c:pt>
                <c:pt idx="12">
                  <c:v>29.970400816895101</c:v>
                </c:pt>
                <c:pt idx="13">
                  <c:v>29.535445280737147</c:v>
                </c:pt>
                <c:pt idx="14">
                  <c:v>29.497985463793196</c:v>
                </c:pt>
                <c:pt idx="15">
                  <c:v>29.440104158853295</c:v>
                </c:pt>
                <c:pt idx="16">
                  <c:v>28.063372266541265</c:v>
                </c:pt>
                <c:pt idx="17">
                  <c:v>27.181598092172319</c:v>
                </c:pt>
                <c:pt idx="18">
                  <c:v>26.885027528752964</c:v>
                </c:pt>
                <c:pt idx="19">
                  <c:v>26.529202739295414</c:v>
                </c:pt>
                <c:pt idx="20">
                  <c:v>26.955282008130336</c:v>
                </c:pt>
                <c:pt idx="21">
                  <c:v>27.015348315303896</c:v>
                </c:pt>
              </c:numCache>
            </c:numRef>
          </c:val>
        </c:ser>
        <c:ser>
          <c:idx val="1"/>
          <c:order val="1"/>
          <c:tx>
            <c:strRef>
              <c:f>'6.3'!$B$9</c:f>
              <c:strCache>
                <c:ptCount val="1"/>
                <c:pt idx="0">
                  <c:v>Enteric fermentation</c:v>
                </c:pt>
              </c:strCache>
            </c:strRef>
          </c:tx>
          <c:marker>
            <c:symbol val="none"/>
          </c:marker>
          <c:cat>
            <c:numRef>
              <c:f>'6.3'!$C$7:$X$7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'6.3'!$C$9:$X$9</c:f>
              <c:numCache>
                <c:formatCode>0.0</c:formatCode>
                <c:ptCount val="22"/>
                <c:pt idx="0">
                  <c:v>18.68141428221552</c:v>
                </c:pt>
                <c:pt idx="1">
                  <c:v>18.422772700976804</c:v>
                </c:pt>
                <c:pt idx="2">
                  <c:v>18.425941090977911</c:v>
                </c:pt>
                <c:pt idx="3">
                  <c:v>18.396667739780906</c:v>
                </c:pt>
                <c:pt idx="4">
                  <c:v>18.508556846313038</c:v>
                </c:pt>
                <c:pt idx="5">
                  <c:v>18.334456865473182</c:v>
                </c:pt>
                <c:pt idx="6">
                  <c:v>18.541048571959116</c:v>
                </c:pt>
                <c:pt idx="7">
                  <c:v>18.26792748390907</c:v>
                </c:pt>
                <c:pt idx="8">
                  <c:v>18.293537054019684</c:v>
                </c:pt>
                <c:pt idx="9">
                  <c:v>18.298087278420482</c:v>
                </c:pt>
                <c:pt idx="10">
                  <c:v>17.652020308664209</c:v>
                </c:pt>
                <c:pt idx="11">
                  <c:v>16.648199605094867</c:v>
                </c:pt>
                <c:pt idx="12">
                  <c:v>16.370990704964132</c:v>
                </c:pt>
                <c:pt idx="13">
                  <c:v>16.448423845950611</c:v>
                </c:pt>
                <c:pt idx="14">
                  <c:v>16.553748643144175</c:v>
                </c:pt>
                <c:pt idx="15">
                  <c:v>16.349617461701136</c:v>
                </c:pt>
                <c:pt idx="16">
                  <c:v>16.247721405463746</c:v>
                </c:pt>
                <c:pt idx="17">
                  <c:v>15.93846547988937</c:v>
                </c:pt>
                <c:pt idx="18">
                  <c:v>15.576615102812765</c:v>
                </c:pt>
                <c:pt idx="19">
                  <c:v>15.297219138243102</c:v>
                </c:pt>
                <c:pt idx="20">
                  <c:v>15.343950135801666</c:v>
                </c:pt>
                <c:pt idx="21">
                  <c:v>15.263641287252902</c:v>
                </c:pt>
              </c:numCache>
            </c:numRef>
          </c:val>
        </c:ser>
        <c:ser>
          <c:idx val="2"/>
          <c:order val="2"/>
          <c:tx>
            <c:strRef>
              <c:f>'6.3'!$B$10</c:f>
              <c:strCache>
                <c:ptCount val="1"/>
                <c:pt idx="0">
                  <c:v>Wastes/manure management</c:v>
                </c:pt>
              </c:strCache>
            </c:strRef>
          </c:tx>
          <c:marker>
            <c:symbol val="none"/>
          </c:marker>
          <c:cat>
            <c:numRef>
              <c:f>'6.3'!$C$7:$X$7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'6.3'!$C$10:$X$10</c:f>
              <c:numCache>
                <c:formatCode>0.0</c:formatCode>
                <c:ptCount val="22"/>
                <c:pt idx="0">
                  <c:v>5.4493390699048287</c:v>
                </c:pt>
                <c:pt idx="1">
                  <c:v>5.5157914594725472</c:v>
                </c:pt>
                <c:pt idx="2">
                  <c:v>5.5070258880651188</c:v>
                </c:pt>
                <c:pt idx="3">
                  <c:v>5.571844985363045</c:v>
                </c:pt>
                <c:pt idx="4">
                  <c:v>5.5111060519847106</c:v>
                </c:pt>
                <c:pt idx="5">
                  <c:v>5.3787907441099421</c:v>
                </c:pt>
                <c:pt idx="6">
                  <c:v>5.3741215833150733</c:v>
                </c:pt>
                <c:pt idx="7">
                  <c:v>5.429792302853615</c:v>
                </c:pt>
                <c:pt idx="8">
                  <c:v>5.2749999138063899</c:v>
                </c:pt>
                <c:pt idx="9">
                  <c:v>5.0627561874677536</c:v>
                </c:pt>
                <c:pt idx="10">
                  <c:v>4.8941326757145269</c:v>
                </c:pt>
                <c:pt idx="11">
                  <c:v>4.7594302836833258</c:v>
                </c:pt>
                <c:pt idx="12">
                  <c:v>4.6229474752550059</c:v>
                </c:pt>
                <c:pt idx="13">
                  <c:v>4.6178485065035915</c:v>
                </c:pt>
                <c:pt idx="14">
                  <c:v>4.6745314972527421</c:v>
                </c:pt>
                <c:pt idx="15">
                  <c:v>4.5642893548944699</c:v>
                </c:pt>
                <c:pt idx="16">
                  <c:v>4.5976791280213796</c:v>
                </c:pt>
                <c:pt idx="17">
                  <c:v>4.4625567038101082</c:v>
                </c:pt>
                <c:pt idx="18">
                  <c:v>4.3452147824852903</c:v>
                </c:pt>
                <c:pt idx="19">
                  <c:v>4.241441213638435</c:v>
                </c:pt>
                <c:pt idx="20">
                  <c:v>4.2465499130233626</c:v>
                </c:pt>
                <c:pt idx="21">
                  <c:v>4.2169283850848087</c:v>
                </c:pt>
              </c:numCache>
            </c:numRef>
          </c:val>
        </c:ser>
        <c:ser>
          <c:idx val="3"/>
          <c:order val="3"/>
          <c:tx>
            <c:strRef>
              <c:f>'6.3'!$B$11</c:f>
              <c:strCache>
                <c:ptCount val="1"/>
                <c:pt idx="0">
                  <c:v>Stationary and mobile combustion</c:v>
                </c:pt>
              </c:strCache>
            </c:strRef>
          </c:tx>
          <c:marker>
            <c:symbol val="none"/>
          </c:marker>
          <c:cat>
            <c:numRef>
              <c:f>'6.3'!$C$7:$X$7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'6.3'!$C$11:$X$11</c:f>
              <c:numCache>
                <c:formatCode>0.0</c:formatCode>
                <c:ptCount val="22"/>
                <c:pt idx="0">
                  <c:v>5.758416237892316</c:v>
                </c:pt>
                <c:pt idx="1">
                  <c:v>5.7961821353799685</c:v>
                </c:pt>
                <c:pt idx="2">
                  <c:v>5.8434627290046564</c:v>
                </c:pt>
                <c:pt idx="3">
                  <c:v>5.8637737796180609</c:v>
                </c:pt>
                <c:pt idx="4">
                  <c:v>5.9246778507727056</c:v>
                </c:pt>
                <c:pt idx="5">
                  <c:v>5.8919363662122501</c:v>
                </c:pt>
                <c:pt idx="6">
                  <c:v>5.9712034967351011</c:v>
                </c:pt>
                <c:pt idx="7">
                  <c:v>5.8619943451663445</c:v>
                </c:pt>
                <c:pt idx="8">
                  <c:v>5.6641069709056637</c:v>
                </c:pt>
                <c:pt idx="9">
                  <c:v>5.6511000118464434</c:v>
                </c:pt>
                <c:pt idx="10">
                  <c:v>5.3027243596706972</c:v>
                </c:pt>
                <c:pt idx="11">
                  <c:v>5.370482639283706</c:v>
                </c:pt>
                <c:pt idx="12">
                  <c:v>5.3323768429002696</c:v>
                </c:pt>
                <c:pt idx="13">
                  <c:v>5.292783821596406</c:v>
                </c:pt>
                <c:pt idx="14">
                  <c:v>5.0518306791914487</c:v>
                </c:pt>
                <c:pt idx="15">
                  <c:v>5.088394847934766</c:v>
                </c:pt>
                <c:pt idx="16">
                  <c:v>4.7346047024415778</c:v>
                </c:pt>
                <c:pt idx="17">
                  <c:v>4.5610111550111947</c:v>
                </c:pt>
                <c:pt idx="18">
                  <c:v>4.5633718847362399</c:v>
                </c:pt>
                <c:pt idx="19">
                  <c:v>4.5335368142009651</c:v>
                </c:pt>
                <c:pt idx="20">
                  <c:v>4.6048486734599594</c:v>
                </c:pt>
                <c:pt idx="21">
                  <c:v>4.6671082123227237</c:v>
                </c:pt>
              </c:numCache>
            </c:numRef>
          </c:val>
        </c:ser>
        <c:marker val="1"/>
        <c:axId val="87257856"/>
        <c:axId val="87259392"/>
      </c:lineChart>
      <c:catAx>
        <c:axId val="87257856"/>
        <c:scaling>
          <c:orientation val="minMax"/>
        </c:scaling>
        <c:axPos val="b"/>
        <c:numFmt formatCode="General" sourceLinked="1"/>
        <c:tickLblPos val="nextTo"/>
        <c:crossAx val="87259392"/>
        <c:crosses val="autoZero"/>
        <c:auto val="1"/>
        <c:lblAlgn val="ctr"/>
        <c:lblOffset val="100"/>
      </c:catAx>
      <c:valAx>
        <c:axId val="87259392"/>
        <c:scaling>
          <c:orientation val="minMax"/>
        </c:scaling>
        <c:axPos val="l"/>
        <c:majorGridlines/>
        <c:numFmt formatCode="General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7257856"/>
        <c:crosses val="autoZero"/>
        <c:crossBetween val="between"/>
      </c:valAx>
      <c:spPr>
        <a:ln>
          <a:solidFill>
            <a:schemeClr val="lt1">
              <a:shade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363270279425017"/>
          <c:y val="0.39535658476884261"/>
          <c:w val="0.1614630828830888"/>
          <c:h val="0.2858416765273987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Val val="1"/>
            <c:showLeaderLines val="1"/>
          </c:dLbls>
          <c:cat>
            <c:strRef>
              <c:f>'6.4'!$B$7:$B$14</c:f>
              <c:strCache>
                <c:ptCount val="8"/>
                <c:pt idx="0">
                  <c:v>Inorganic fertiliser</c:v>
                </c:pt>
                <c:pt idx="1">
                  <c:v>Grazing returns</c:v>
                </c:pt>
                <c:pt idx="2">
                  <c:v>Manure application</c:v>
                </c:pt>
                <c:pt idx="3">
                  <c:v>Crop residues</c:v>
                </c:pt>
                <c:pt idx="4">
                  <c:v>Histosols</c:v>
                </c:pt>
                <c:pt idx="5">
                  <c:v>Sewage sludge</c:v>
                </c:pt>
                <c:pt idx="6">
                  <c:v>Improved grassland</c:v>
                </c:pt>
                <c:pt idx="7">
                  <c:v>Biological fixation</c:v>
                </c:pt>
              </c:strCache>
            </c:strRef>
          </c:cat>
          <c:val>
            <c:numRef>
              <c:f>'6.4'!$C$7:$C$14</c:f>
              <c:numCache>
                <c:formatCode>0.0%</c:formatCode>
                <c:ptCount val="8"/>
                <c:pt idx="0">
                  <c:v>0.40491623380923586</c:v>
                </c:pt>
                <c:pt idx="1">
                  <c:v>0.29797465794055999</c:v>
                </c:pt>
                <c:pt idx="2">
                  <c:v>0.14350604337882181</c:v>
                </c:pt>
                <c:pt idx="3">
                  <c:v>0.10493944108196976</c:v>
                </c:pt>
                <c:pt idx="4">
                  <c:v>2.1650446311488901E-2</c:v>
                </c:pt>
                <c:pt idx="5">
                  <c:v>1.4779460812104628E-2</c:v>
                </c:pt>
                <c:pt idx="6">
                  <c:v>6.5814779481713223E-3</c:v>
                </c:pt>
                <c:pt idx="7">
                  <c:v>5.6522387176477853E-3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382053805774655"/>
          <c:y val="0"/>
          <c:w val="0.22432761009040536"/>
          <c:h val="0.9532200432050553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lineChart>
        <c:grouping val="standard"/>
        <c:ser>
          <c:idx val="0"/>
          <c:order val="0"/>
          <c:tx>
            <c:strRef>
              <c:f>'6.5'!$B$11</c:f>
              <c:strCache>
                <c:ptCount val="1"/>
                <c:pt idx="0">
                  <c:v>Crop output </c:v>
                </c:pt>
              </c:strCache>
            </c:strRef>
          </c:tx>
          <c:marker>
            <c:symbol val="none"/>
          </c:marker>
          <c:cat>
            <c:numRef>
              <c:f>'6.5'!$C$10:$K$10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'6.5'!$C$11:$K$11</c:f>
              <c:numCache>
                <c:formatCode>0.0</c:formatCode>
                <c:ptCount val="9"/>
                <c:pt idx="0">
                  <c:v>106.81081081081081</c:v>
                </c:pt>
                <c:pt idx="1">
                  <c:v>109.5135135135135</c:v>
                </c:pt>
                <c:pt idx="2">
                  <c:v>108.10810810810811</c:v>
                </c:pt>
                <c:pt idx="3">
                  <c:v>103.78378378378379</c:v>
                </c:pt>
                <c:pt idx="4">
                  <c:v>100</c:v>
                </c:pt>
                <c:pt idx="5">
                  <c:v>114.16216216216215</c:v>
                </c:pt>
                <c:pt idx="6">
                  <c:v>110.37837837837836</c:v>
                </c:pt>
                <c:pt idx="7">
                  <c:v>107.13513513513513</c:v>
                </c:pt>
                <c:pt idx="8">
                  <c:v>110.16216216216218</c:v>
                </c:pt>
              </c:numCache>
            </c:numRef>
          </c:val>
        </c:ser>
        <c:marker val="1"/>
        <c:axId val="89428352"/>
        <c:axId val="89429888"/>
      </c:lineChart>
      <c:catAx>
        <c:axId val="89428352"/>
        <c:scaling>
          <c:orientation val="minMax"/>
        </c:scaling>
        <c:axPos val="b"/>
        <c:numFmt formatCode="General" sourceLinked="1"/>
        <c:tickLblPos val="nextTo"/>
        <c:crossAx val="89429888"/>
        <c:crosses val="autoZero"/>
        <c:auto val="1"/>
        <c:lblAlgn val="ctr"/>
        <c:lblOffset val="100"/>
      </c:catAx>
      <c:valAx>
        <c:axId val="89429888"/>
        <c:scaling>
          <c:orientation val="minMax"/>
        </c:scaling>
        <c:axPos val="l"/>
        <c:majorGridlines/>
        <c:numFmt formatCode="General" sourceLinked="0"/>
        <c:tickLblPos val="nextTo"/>
        <c:crossAx val="89428352"/>
        <c:crosses val="autoZero"/>
        <c:crossBetween val="between"/>
      </c:valAx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N</a:t>
            </a:r>
            <a:r>
              <a:rPr lang="en-US" baseline="-25000"/>
              <a:t>2</a:t>
            </a:r>
            <a:r>
              <a:rPr lang="en-US"/>
              <a:t>O emissions intensity of crops</a:t>
            </a:r>
          </a:p>
        </c:rich>
      </c:tx>
    </c:title>
    <c:plotArea>
      <c:layout/>
      <c:lineChart>
        <c:grouping val="standard"/>
        <c:ser>
          <c:idx val="2"/>
          <c:order val="0"/>
          <c:tx>
            <c:strRef>
              <c:f>'6.5'!$B$13</c:f>
              <c:strCache>
                <c:ptCount val="1"/>
                <c:pt idx="0">
                  <c:v>N2O emissions intensity of crops</c:v>
                </c:pt>
              </c:strCache>
            </c:strRef>
          </c:tx>
          <c:marker>
            <c:symbol val="none"/>
          </c:marker>
          <c:cat>
            <c:numRef>
              <c:f>'6.5'!$C$10:$K$10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'6.5'!$C$13:$K$13</c:f>
              <c:numCache>
                <c:formatCode>0.0</c:formatCode>
                <c:ptCount val="9"/>
                <c:pt idx="0">
                  <c:v>94.572190060023175</c:v>
                </c:pt>
                <c:pt idx="1">
                  <c:v>96.168801201763159</c:v>
                </c:pt>
                <c:pt idx="2">
                  <c:v>96.806887644937646</c:v>
                </c:pt>
                <c:pt idx="3">
                  <c:v>94.383062068438861</c:v>
                </c:pt>
                <c:pt idx="4">
                  <c:v>100</c:v>
                </c:pt>
                <c:pt idx="5">
                  <c:v>92.970949115766331</c:v>
                </c:pt>
                <c:pt idx="6">
                  <c:v>92.961884369319634</c:v>
                </c:pt>
                <c:pt idx="7">
                  <c:v>95.412029544671924</c:v>
                </c:pt>
                <c:pt idx="8">
                  <c:v>97.460263819739453</c:v>
                </c:pt>
              </c:numCache>
            </c:numRef>
          </c:val>
        </c:ser>
        <c:marker val="1"/>
        <c:axId val="89449600"/>
        <c:axId val="89451136"/>
      </c:lineChart>
      <c:catAx>
        <c:axId val="89449600"/>
        <c:scaling>
          <c:orientation val="minMax"/>
        </c:scaling>
        <c:axPos val="b"/>
        <c:numFmt formatCode="General" sourceLinked="1"/>
        <c:tickLblPos val="nextTo"/>
        <c:crossAx val="89451136"/>
        <c:crosses val="autoZero"/>
        <c:auto val="1"/>
        <c:lblAlgn val="ctr"/>
        <c:lblOffset val="100"/>
      </c:catAx>
      <c:valAx>
        <c:axId val="89451136"/>
        <c:scaling>
          <c:orientation val="minMax"/>
          <c:max val="115"/>
          <c:min val="90"/>
        </c:scaling>
        <c:axPos val="l"/>
        <c:majorGridlines/>
        <c:numFmt formatCode="General" sourceLinked="0"/>
        <c:tickLblPos val="nextTo"/>
        <c:crossAx val="89449600"/>
        <c:crosses val="autoZero"/>
        <c:crossBetween val="between"/>
        <c:majorUnit val="5"/>
      </c:valAx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N</a:t>
            </a:r>
            <a:r>
              <a:rPr lang="en-US" baseline="-25000"/>
              <a:t>2</a:t>
            </a:r>
            <a:r>
              <a:rPr lang="en-US"/>
              <a:t>O emissions associated with crops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'6.5'!$B$12</c:f>
              <c:strCache>
                <c:ptCount val="1"/>
                <c:pt idx="0">
                  <c:v>N2O emissions associated with crops</c:v>
                </c:pt>
              </c:strCache>
            </c:strRef>
          </c:tx>
          <c:marker>
            <c:symbol val="none"/>
          </c:marker>
          <c:cat>
            <c:numRef>
              <c:f>'6.5'!$C$10:$K$10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'6.5'!$C$12:$K$12</c:f>
              <c:numCache>
                <c:formatCode>0.0</c:formatCode>
                <c:ptCount val="9"/>
                <c:pt idx="0">
                  <c:v>101.01332300465178</c:v>
                </c:pt>
                <c:pt idx="1">
                  <c:v>105.31783309987684</c:v>
                </c:pt>
                <c:pt idx="2">
                  <c:v>104.65609475128394</c:v>
                </c:pt>
                <c:pt idx="3">
                  <c:v>97.95431306562304</c:v>
                </c:pt>
                <c:pt idx="4">
                  <c:v>100</c:v>
                </c:pt>
                <c:pt idx="5">
                  <c:v>106.13764569324242</c:v>
                </c:pt>
                <c:pt idx="6">
                  <c:v>102.60982047683819</c:v>
                </c:pt>
                <c:pt idx="7">
                  <c:v>102.21980678785931</c:v>
                </c:pt>
                <c:pt idx="8">
                  <c:v>107.36433387277245</c:v>
                </c:pt>
              </c:numCache>
            </c:numRef>
          </c:val>
        </c:ser>
        <c:marker val="1"/>
        <c:axId val="93759360"/>
        <c:axId val="93760896"/>
      </c:lineChart>
      <c:catAx>
        <c:axId val="93759360"/>
        <c:scaling>
          <c:orientation val="minMax"/>
        </c:scaling>
        <c:axPos val="b"/>
        <c:numFmt formatCode="General" sourceLinked="1"/>
        <c:tickLblPos val="nextTo"/>
        <c:crossAx val="93760896"/>
        <c:crosses val="autoZero"/>
        <c:auto val="1"/>
        <c:lblAlgn val="ctr"/>
        <c:lblOffset val="100"/>
      </c:catAx>
      <c:valAx>
        <c:axId val="93760896"/>
        <c:scaling>
          <c:orientation val="minMax"/>
          <c:max val="115"/>
          <c:min val="90"/>
        </c:scaling>
        <c:axPos val="l"/>
        <c:majorGridlines/>
        <c:numFmt formatCode="General" sourceLinked="0"/>
        <c:tickLblPos val="nextTo"/>
        <c:crossAx val="93759360"/>
        <c:crosses val="autoZero"/>
        <c:crossBetween val="between"/>
        <c:majorUnit val="5"/>
      </c:valAx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/>
    <c:plotArea>
      <c:layout/>
      <c:lineChart>
        <c:grouping val="standard"/>
        <c:ser>
          <c:idx val="0"/>
          <c:order val="0"/>
          <c:tx>
            <c:strRef>
              <c:f>'6.6'!$B$7</c:f>
              <c:strCache>
                <c:ptCount val="1"/>
                <c:pt idx="0">
                  <c:v>Livestock output </c:v>
                </c:pt>
              </c:strCache>
            </c:strRef>
          </c:tx>
          <c:marker>
            <c:symbol val="none"/>
          </c:marker>
          <c:cat>
            <c:numRef>
              <c:f>'6.6'!$C$6:$K$6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'6.6'!$C$7:$K$7</c:f>
              <c:numCache>
                <c:formatCode>0.0</c:formatCode>
                <c:ptCount val="9"/>
                <c:pt idx="0">
                  <c:v>100.81466395112015</c:v>
                </c:pt>
                <c:pt idx="1">
                  <c:v>100.30549898167006</c:v>
                </c:pt>
                <c:pt idx="2">
                  <c:v>101.83299389002036</c:v>
                </c:pt>
                <c:pt idx="3">
                  <c:v>100.30549898167006</c:v>
                </c:pt>
                <c:pt idx="4">
                  <c:v>100</c:v>
                </c:pt>
                <c:pt idx="5">
                  <c:v>99.796334012219958</c:v>
                </c:pt>
                <c:pt idx="6">
                  <c:v>97.352342158859457</c:v>
                </c:pt>
                <c:pt idx="7">
                  <c:v>100.20366598778003</c:v>
                </c:pt>
                <c:pt idx="8">
                  <c:v>102.95315682281058</c:v>
                </c:pt>
              </c:numCache>
            </c:numRef>
          </c:val>
        </c:ser>
        <c:marker val="1"/>
        <c:axId val="93891584"/>
        <c:axId val="93897472"/>
      </c:lineChart>
      <c:catAx>
        <c:axId val="93891584"/>
        <c:scaling>
          <c:orientation val="minMax"/>
        </c:scaling>
        <c:axPos val="b"/>
        <c:numFmt formatCode="General" sourceLinked="1"/>
        <c:tickLblPos val="nextTo"/>
        <c:crossAx val="93897472"/>
        <c:crosses val="autoZero"/>
        <c:auto val="1"/>
        <c:lblAlgn val="ctr"/>
        <c:lblOffset val="100"/>
      </c:catAx>
      <c:valAx>
        <c:axId val="93897472"/>
        <c:scaling>
          <c:orientation val="minMax"/>
          <c:max val="108"/>
          <c:min val="84"/>
        </c:scaling>
        <c:axPos val="l"/>
        <c:majorGridlines/>
        <c:numFmt formatCode="General" sourceLinked="0"/>
        <c:tickLblPos val="nextTo"/>
        <c:crossAx val="93891584"/>
        <c:crosses val="autoZero"/>
        <c:crossBetween val="between"/>
        <c:majorUnit val="4"/>
      </c:valAx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N</a:t>
            </a:r>
            <a:r>
              <a:rPr lang="en-US" baseline="-25000"/>
              <a:t>2</a:t>
            </a:r>
            <a:r>
              <a:rPr lang="en-US"/>
              <a:t>O emissions intensity of livestock </a:t>
            </a:r>
          </a:p>
        </c:rich>
      </c:tx>
    </c:title>
    <c:plotArea>
      <c:layout/>
      <c:lineChart>
        <c:grouping val="standard"/>
        <c:ser>
          <c:idx val="2"/>
          <c:order val="0"/>
          <c:tx>
            <c:strRef>
              <c:f>'6.6'!$B$9</c:f>
              <c:strCache>
                <c:ptCount val="1"/>
                <c:pt idx="0">
                  <c:v>N2O emissions intensity of livestock </c:v>
                </c:pt>
              </c:strCache>
            </c:strRef>
          </c:tx>
          <c:marker>
            <c:symbol val="none"/>
          </c:marker>
          <c:cat>
            <c:numRef>
              <c:f>'6.6'!$C$6:$K$6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'6.6'!$C$9:$K$9</c:f>
              <c:numCache>
                <c:formatCode>0.0</c:formatCode>
                <c:ptCount val="9"/>
                <c:pt idx="0">
                  <c:v>105.35393235700658</c:v>
                </c:pt>
                <c:pt idx="1">
                  <c:v>104.2714947296944</c:v>
                </c:pt>
                <c:pt idx="2">
                  <c:v>104.18194005531932</c:v>
                </c:pt>
                <c:pt idx="3">
                  <c:v>103.06264752840306</c:v>
                </c:pt>
                <c:pt idx="4">
                  <c:v>100</c:v>
                </c:pt>
                <c:pt idx="5">
                  <c:v>90.476208727081328</c:v>
                </c:pt>
                <c:pt idx="6">
                  <c:v>94.28655565485353</c:v>
                </c:pt>
                <c:pt idx="7">
                  <c:v>94.5186997195608</c:v>
                </c:pt>
                <c:pt idx="8">
                  <c:v>86.309304626743014</c:v>
                </c:pt>
              </c:numCache>
            </c:numRef>
          </c:val>
        </c:ser>
        <c:marker val="1"/>
        <c:axId val="93790208"/>
        <c:axId val="93791744"/>
      </c:lineChart>
      <c:catAx>
        <c:axId val="93790208"/>
        <c:scaling>
          <c:orientation val="minMax"/>
        </c:scaling>
        <c:axPos val="b"/>
        <c:numFmt formatCode="General" sourceLinked="1"/>
        <c:tickLblPos val="nextTo"/>
        <c:crossAx val="93791744"/>
        <c:crosses val="autoZero"/>
        <c:auto val="1"/>
        <c:lblAlgn val="ctr"/>
        <c:lblOffset val="100"/>
      </c:catAx>
      <c:valAx>
        <c:axId val="93791744"/>
        <c:scaling>
          <c:orientation val="minMax"/>
          <c:max val="108"/>
          <c:min val="84"/>
        </c:scaling>
        <c:axPos val="l"/>
        <c:majorGridlines/>
        <c:numFmt formatCode="General" sourceLinked="0"/>
        <c:tickLblPos val="nextTo"/>
        <c:crossAx val="93790208"/>
        <c:crosses val="autoZero"/>
        <c:crossBetween val="between"/>
        <c:majorUnit val="4"/>
      </c:valAx>
    </c:plotArea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219073</xdr:colOff>
      <xdr:row>13</xdr:row>
      <xdr:rowOff>76199</xdr:rowOff>
    </xdr:from>
    <xdr:to>
      <xdr:col>11</xdr:col>
      <xdr:colOff>71437</xdr:colOff>
      <xdr:row>38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504824</xdr:colOff>
      <xdr:row>12</xdr:row>
      <xdr:rowOff>123825</xdr:rowOff>
    </xdr:from>
    <xdr:to>
      <xdr:col>11</xdr:col>
      <xdr:colOff>628649</xdr:colOff>
      <xdr:row>31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11</xdr:row>
      <xdr:rowOff>171450</xdr:rowOff>
    </xdr:from>
    <xdr:to>
      <xdr:col>5</xdr:col>
      <xdr:colOff>723900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38099</xdr:colOff>
      <xdr:row>29</xdr:row>
      <xdr:rowOff>28575</xdr:rowOff>
    </xdr:from>
    <xdr:to>
      <xdr:col>6</xdr:col>
      <xdr:colOff>38099</xdr:colOff>
      <xdr:row>43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390525</xdr:colOff>
      <xdr:row>19</xdr:row>
      <xdr:rowOff>123825</xdr:rowOff>
    </xdr:from>
    <xdr:to>
      <xdr:col>15</xdr:col>
      <xdr:colOff>238125</xdr:colOff>
      <xdr:row>34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3464719</xdr:colOff>
      <xdr:row>14</xdr:row>
      <xdr:rowOff>119065</xdr:rowOff>
    </xdr:from>
    <xdr:to>
      <xdr:col>1</xdr:col>
      <xdr:colOff>3488533</xdr:colOff>
      <xdr:row>24</xdr:row>
      <xdr:rowOff>178595</xdr:rowOff>
    </xdr:to>
    <xdr:cxnSp macro="">
      <xdr:nvCxnSpPr>
        <xdr:cNvPr id="6" name="Straight Connector 5"/>
        <xdr:cNvCxnSpPr/>
      </xdr:nvCxnSpPr>
      <xdr:spPr>
        <a:xfrm rot="16200000" flipH="1">
          <a:off x="3256361" y="3935017"/>
          <a:ext cx="1964530" cy="23814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226219</xdr:colOff>
      <xdr:row>22</xdr:row>
      <xdr:rowOff>71437</xdr:rowOff>
    </xdr:from>
    <xdr:to>
      <xdr:col>11</xdr:col>
      <xdr:colOff>261939</xdr:colOff>
      <xdr:row>32</xdr:row>
      <xdr:rowOff>11905</xdr:rowOff>
    </xdr:to>
    <xdr:cxnSp macro="">
      <xdr:nvCxnSpPr>
        <xdr:cNvPr id="10" name="Straight Connector 9"/>
        <xdr:cNvCxnSpPr/>
      </xdr:nvCxnSpPr>
      <xdr:spPr>
        <a:xfrm rot="16200000" flipH="1">
          <a:off x="10263189" y="5345905"/>
          <a:ext cx="1845468" cy="35720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3452813</xdr:colOff>
      <xdr:row>32</xdr:row>
      <xdr:rowOff>0</xdr:rowOff>
    </xdr:from>
    <xdr:to>
      <xdr:col>1</xdr:col>
      <xdr:colOff>3464721</xdr:colOff>
      <xdr:row>41</xdr:row>
      <xdr:rowOff>83342</xdr:rowOff>
    </xdr:to>
    <xdr:cxnSp macro="">
      <xdr:nvCxnSpPr>
        <xdr:cNvPr id="12" name="Straight Connector 11"/>
        <xdr:cNvCxnSpPr/>
      </xdr:nvCxnSpPr>
      <xdr:spPr>
        <a:xfrm rot="16200000" flipH="1">
          <a:off x="3321846" y="7167561"/>
          <a:ext cx="1797842" cy="11908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340519</xdr:colOff>
      <xdr:row>15</xdr:row>
      <xdr:rowOff>40482</xdr:rowOff>
    </xdr:from>
    <xdr:to>
      <xdr:col>11</xdr:col>
      <xdr:colOff>545306</xdr:colOff>
      <xdr:row>32</xdr:row>
      <xdr:rowOff>30957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104509</xdr:colOff>
      <xdr:row>27</xdr:row>
      <xdr:rowOff>166688</xdr:rowOff>
    </xdr:from>
    <xdr:to>
      <xdr:col>19</xdr:col>
      <xdr:colOff>369093</xdr:colOff>
      <xdr:row>64</xdr:row>
      <xdr:rowOff>19844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0</xdr:rowOff>
    </xdr:from>
    <xdr:to>
      <xdr:col>13</xdr:col>
      <xdr:colOff>476250</xdr:colOff>
      <xdr:row>37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1586442</xdr:colOff>
      <xdr:row>102</xdr:row>
      <xdr:rowOff>154818</xdr:rowOff>
    </xdr:from>
    <xdr:to>
      <xdr:col>17</xdr:col>
      <xdr:colOff>68035</xdr:colOff>
      <xdr:row>131</xdr:row>
      <xdr:rowOff>13606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158749</xdr:colOff>
      <xdr:row>13</xdr:row>
      <xdr:rowOff>158748</xdr:rowOff>
    </xdr:from>
    <xdr:to>
      <xdr:col>25</xdr:col>
      <xdr:colOff>59531</xdr:colOff>
      <xdr:row>37</xdr:row>
      <xdr:rowOff>35719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18</xdr:row>
      <xdr:rowOff>76200</xdr:rowOff>
    </xdr:from>
    <xdr:to>
      <xdr:col>10</xdr:col>
      <xdr:colOff>1076325</xdr:colOff>
      <xdr:row>39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1057275</xdr:colOff>
      <xdr:row>18</xdr:row>
      <xdr:rowOff>76200</xdr:rowOff>
    </xdr:from>
    <xdr:to>
      <xdr:col>1</xdr:col>
      <xdr:colOff>619125</xdr:colOff>
      <xdr:row>19</xdr:row>
      <xdr:rowOff>133350</xdr:rowOff>
    </xdr:to>
    <xdr:sp macro="" textlink="">
      <xdr:nvSpPr>
        <xdr:cNvPr id="7" name="TextBox 6"/>
        <xdr:cNvSpPr txBox="1"/>
      </xdr:nvSpPr>
      <xdr:spPr>
        <a:xfrm>
          <a:off x="16297275" y="2990850"/>
          <a:ext cx="10668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(000</a:t>
          </a:r>
          <a:r>
            <a:rPr lang="en-GB" sz="1100" baseline="0"/>
            <a:t> m</a:t>
          </a:r>
          <a:r>
            <a:rPr lang="en-GB" sz="1100" baseline="30000"/>
            <a:t>3</a:t>
          </a:r>
          <a:r>
            <a:rPr lang="en-GB" sz="1100" baseline="0"/>
            <a:t>)</a:t>
          </a:r>
          <a:endParaRPr lang="en-GB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32</xdr:row>
      <xdr:rowOff>19050</xdr:rowOff>
    </xdr:from>
    <xdr:to>
      <xdr:col>15</xdr:col>
      <xdr:colOff>228600</xdr:colOff>
      <xdr:row>56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0.12701</cdr:x>
      <cdr:y>0.04808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2763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100"/>
            <a:t>000 hectares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751417</xdr:colOff>
      <xdr:row>14</xdr:row>
      <xdr:rowOff>74082</xdr:rowOff>
    </xdr:from>
    <xdr:to>
      <xdr:col>9</xdr:col>
      <xdr:colOff>84667</xdr:colOff>
      <xdr:row>34</xdr:row>
      <xdr:rowOff>105834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14</xdr:row>
      <xdr:rowOff>166688</xdr:rowOff>
    </xdr:from>
    <xdr:to>
      <xdr:col>19</xdr:col>
      <xdr:colOff>452438</xdr:colOff>
      <xdr:row>42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15</xdr:row>
      <xdr:rowOff>35719</xdr:rowOff>
    </xdr:from>
    <xdr:to>
      <xdr:col>1</xdr:col>
      <xdr:colOff>1238250</xdr:colOff>
      <xdr:row>16</xdr:row>
      <xdr:rowOff>166687</xdr:rowOff>
    </xdr:to>
    <xdr:sp macro="" textlink="">
      <xdr:nvSpPr>
        <xdr:cNvPr id="4" name="TextBox 3"/>
        <xdr:cNvSpPr txBox="1"/>
      </xdr:nvSpPr>
      <xdr:spPr>
        <a:xfrm>
          <a:off x="476250" y="2786063"/>
          <a:ext cx="1047750" cy="309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MtCO</a:t>
          </a:r>
          <a:r>
            <a:rPr lang="en-GB" sz="1100" baseline="-25000"/>
            <a:t>2</a:t>
          </a:r>
          <a:r>
            <a:rPr lang="en-GB" sz="1100"/>
            <a:t>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85724</xdr:rowOff>
    </xdr:from>
    <xdr:to>
      <xdr:col>8</xdr:col>
      <xdr:colOff>419099</xdr:colOff>
      <xdr:row>38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19050</xdr:rowOff>
    </xdr:from>
    <xdr:to>
      <xdr:col>7</xdr:col>
      <xdr:colOff>38100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38100</xdr:rowOff>
    </xdr:from>
    <xdr:to>
      <xdr:col>7</xdr:col>
      <xdr:colOff>38099</xdr:colOff>
      <xdr:row>52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24</xdr:row>
      <xdr:rowOff>66675</xdr:rowOff>
    </xdr:from>
    <xdr:to>
      <xdr:col>15</xdr:col>
      <xdr:colOff>590550</xdr:colOff>
      <xdr:row>41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698501</xdr:colOff>
      <xdr:row>18</xdr:row>
      <xdr:rowOff>169332</xdr:rowOff>
    </xdr:from>
    <xdr:to>
      <xdr:col>2</xdr:col>
      <xdr:colOff>698501</xdr:colOff>
      <xdr:row>30</xdr:row>
      <xdr:rowOff>116415</xdr:rowOff>
    </xdr:to>
    <xdr:cxnSp macro="">
      <xdr:nvCxnSpPr>
        <xdr:cNvPr id="6" name="Straight Connector 5"/>
        <xdr:cNvCxnSpPr/>
      </xdr:nvCxnSpPr>
      <xdr:spPr>
        <a:xfrm rot="5400000">
          <a:off x="4503209" y="4545541"/>
          <a:ext cx="2106083" cy="0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0.52496</cdr:x>
      <cdr:y>0.17147</cdr:y>
    </cdr:from>
    <cdr:to>
      <cdr:x>0.52496</cdr:x>
      <cdr:y>0.86567</cdr:y>
    </cdr:to>
    <cdr:sp macro="" textlink="">
      <cdr:nvSpPr>
        <cdr:cNvPr id="5" name="Straight Connector 4"/>
        <cdr:cNvSpPr/>
      </cdr:nvSpPr>
      <cdr:spPr>
        <a:xfrm xmlns:a="http://schemas.openxmlformats.org/drawingml/2006/main" rot="5400000" flipV="1">
          <a:off x="2258485" y="1581150"/>
          <a:ext cx="2116666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0.52513</cdr:x>
      <cdr:y>0.17251</cdr:y>
    </cdr:from>
    <cdr:to>
      <cdr:x>0.52513</cdr:x>
      <cdr:y>0.8563</cdr:y>
    </cdr:to>
    <cdr:sp macro="" textlink="">
      <cdr:nvSpPr>
        <cdr:cNvPr id="4" name="Straight Connector 3"/>
        <cdr:cNvSpPr/>
      </cdr:nvSpPr>
      <cdr:spPr>
        <a:xfrm xmlns:a="http://schemas.openxmlformats.org/drawingml/2006/main" rot="5400000" flipV="1">
          <a:off x="2208742" y="1568448"/>
          <a:ext cx="2084918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pPr marL="0" indent="0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9525</xdr:rowOff>
    </xdr:from>
    <xdr:to>
      <xdr:col>6</xdr:col>
      <xdr:colOff>295275</xdr:colOff>
      <xdr:row>33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761999</xdr:colOff>
      <xdr:row>36</xdr:row>
      <xdr:rowOff>19050</xdr:rowOff>
    </xdr:from>
    <xdr:to>
      <xdr:col>6</xdr:col>
      <xdr:colOff>390525</xdr:colOff>
      <xdr:row>51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504825</xdr:colOff>
      <xdr:row>19</xdr:row>
      <xdr:rowOff>161925</xdr:rowOff>
    </xdr:from>
    <xdr:to>
      <xdr:col>2</xdr:col>
      <xdr:colOff>513557</xdr:colOff>
      <xdr:row>31</xdr:row>
      <xdr:rowOff>105571</xdr:rowOff>
    </xdr:to>
    <xdr:cxnSp macro="">
      <xdr:nvCxnSpPr>
        <xdr:cNvPr id="5" name="Straight Connector 4"/>
        <xdr:cNvCxnSpPr/>
      </xdr:nvCxnSpPr>
      <xdr:spPr>
        <a:xfrm rot="16200000" flipV="1">
          <a:off x="2813843" y="4082257"/>
          <a:ext cx="2115346" cy="873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523082</xdr:colOff>
      <xdr:row>39</xdr:row>
      <xdr:rowOff>795</xdr:rowOff>
    </xdr:from>
    <xdr:to>
      <xdr:col>2</xdr:col>
      <xdr:colOff>524670</xdr:colOff>
      <xdr:row>49</xdr:row>
      <xdr:rowOff>96044</xdr:rowOff>
    </xdr:to>
    <xdr:cxnSp macro="">
      <xdr:nvCxnSpPr>
        <xdr:cNvPr id="8" name="Straight Connector 7"/>
        <xdr:cNvCxnSpPr/>
      </xdr:nvCxnSpPr>
      <xdr:spPr>
        <a:xfrm rot="5400000" flipH="1" flipV="1">
          <a:off x="2933701" y="7439026"/>
          <a:ext cx="1904999" cy="1588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28</xdr:row>
      <xdr:rowOff>180974</xdr:rowOff>
    </xdr:from>
    <xdr:to>
      <xdr:col>16</xdr:col>
      <xdr:colOff>0</xdr:colOff>
      <xdr:row>45</xdr:row>
      <xdr:rowOff>28574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609602</xdr:colOff>
      <xdr:row>31</xdr:row>
      <xdr:rowOff>161925</xdr:rowOff>
    </xdr:from>
    <xdr:to>
      <xdr:col>11</xdr:col>
      <xdr:colOff>628654</xdr:colOff>
      <xdr:row>42</xdr:row>
      <xdr:rowOff>161925</xdr:rowOff>
    </xdr:to>
    <xdr:cxnSp macro="">
      <xdr:nvCxnSpPr>
        <xdr:cNvPr id="12" name="Straight Connector 11"/>
        <xdr:cNvCxnSpPr/>
      </xdr:nvCxnSpPr>
      <xdr:spPr>
        <a:xfrm rot="16200000" flipV="1">
          <a:off x="9615490" y="6186487"/>
          <a:ext cx="1990725" cy="19052"/>
        </a:xfrm>
        <a:prstGeom prst="line">
          <a:avLst/>
        </a:prstGeom>
        <a:ln w="158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15</xdr:row>
      <xdr:rowOff>137583</xdr:rowOff>
    </xdr:from>
    <xdr:to>
      <xdr:col>14</xdr:col>
      <xdr:colOff>412751</xdr:colOff>
      <xdr:row>43</xdr:row>
      <xdr:rowOff>23813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16</xdr:row>
      <xdr:rowOff>68792</xdr:rowOff>
    </xdr:from>
    <xdr:to>
      <xdr:col>2</xdr:col>
      <xdr:colOff>222250</xdr:colOff>
      <xdr:row>17</xdr:row>
      <xdr:rowOff>141817</xdr:rowOff>
    </xdr:to>
    <xdr:sp macro="" textlink="">
      <xdr:nvSpPr>
        <xdr:cNvPr id="3" name="TextBox 2"/>
        <xdr:cNvSpPr txBox="1"/>
      </xdr:nvSpPr>
      <xdr:spPr>
        <a:xfrm>
          <a:off x="1003300" y="2640542"/>
          <a:ext cx="1663700" cy="231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kg/ha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h222df\common\L_CCC\Committee%20on%20Climate%20Change\Analysis\Current%20Analysis\Agriculture\Progress%20report%202013\Data\CCC%20Source%20inventory_2011%20data_1903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935684\AppData\Roaming\Microsoft\Excel\AUK%202011%20Livestock%20produ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line Results"/>
      <sheetName val="Total emissions"/>
      <sheetName val="CO2 "/>
      <sheetName val="CH4"/>
      <sheetName val="N2O"/>
      <sheetName val="Fgases"/>
      <sheetName val="UEP Sector Summary 2013"/>
      <sheetName val="CCC Sector Summary 2013"/>
      <sheetName val="NC Sector Summary"/>
      <sheetName val="Energy supply reallocation"/>
      <sheetName val="Non CO2 - CCC Sectors "/>
      <sheetName val="2012 emissions"/>
      <sheetName val="Non CO2 (excl. agri and waste)"/>
      <sheetName val="CCC Sector Summary 2012 "/>
      <sheetName val="International Aviation"/>
      <sheetName val="Agriculture summary sheet "/>
      <sheetName val="LULUCF summary "/>
      <sheetName val="Forest absorption"/>
    </sheetNames>
    <sheetDataSet>
      <sheetData sheetId="0" refreshError="1"/>
      <sheetData sheetId="1" refreshError="1"/>
      <sheetData sheetId="2">
        <row r="45">
          <cell r="X45">
            <v>5.1444299538249938</v>
          </cell>
        </row>
      </sheetData>
      <sheetData sheetId="3">
        <row r="43">
          <cell r="D43">
            <v>2.5261502287286415E-2</v>
          </cell>
        </row>
      </sheetData>
      <sheetData sheetId="4">
        <row r="39">
          <cell r="D39">
            <v>0.58872478178003562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6">
          <cell r="O6">
            <v>27.015348315303896</v>
          </cell>
        </row>
        <row r="11">
          <cell r="C11" t="str">
            <v>Enteric fermentation</v>
          </cell>
        </row>
        <row r="12">
          <cell r="C12" t="str">
            <v>Wastes/manure man'ment</v>
          </cell>
        </row>
        <row r="18">
          <cell r="C18" t="str">
            <v>Stationary and mobile combustion</v>
          </cell>
        </row>
        <row r="32">
          <cell r="L32">
            <v>26.923677128752963</v>
          </cell>
          <cell r="M32">
            <v>26.567852339295413</v>
          </cell>
          <cell r="N32">
            <v>26.993931608130335</v>
          </cell>
          <cell r="O32">
            <v>27.053997915303896</v>
          </cell>
        </row>
        <row r="33">
          <cell r="L33">
            <v>15.576615102812765</v>
          </cell>
          <cell r="M33">
            <v>15.297219138243102</v>
          </cell>
          <cell r="N33">
            <v>15.343950135801666</v>
          </cell>
          <cell r="O33">
            <v>15.263641287252902</v>
          </cell>
        </row>
        <row r="34">
          <cell r="L34">
            <v>4.3452147824852903</v>
          </cell>
          <cell r="M34">
            <v>4.241441213638435</v>
          </cell>
          <cell r="N34">
            <v>4.2465499130233635</v>
          </cell>
          <cell r="O34">
            <v>4.2169283850848087</v>
          </cell>
        </row>
      </sheetData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5.13 Web"/>
      <sheetName val="Table 5.14 Web"/>
      <sheetName val="Table 5.15 Web"/>
      <sheetName val="Table 5.16 Web"/>
      <sheetName val="Table 5.17 Web"/>
      <sheetName val="Table 5.18 Web"/>
      <sheetName val="Feed-weight"/>
    </sheetNames>
    <sheetDataSet>
      <sheetData sheetId="0">
        <row r="45">
          <cell r="AI45">
            <v>307.27263121155067</v>
          </cell>
        </row>
      </sheetData>
      <sheetData sheetId="1">
        <row r="18">
          <cell r="AI18">
            <v>74.037503408080852</v>
          </cell>
          <cell r="AJ18">
            <v>74.533526090226758</v>
          </cell>
          <cell r="AK18">
            <v>74.883405650496144</v>
          </cell>
          <cell r="AL18">
            <v>74.594835042434966</v>
          </cell>
          <cell r="AM18">
            <v>76.029505300958547</v>
          </cell>
          <cell r="AN18">
            <v>76.415297088647762</v>
          </cell>
          <cell r="AO18">
            <v>77.80054907474404</v>
          </cell>
          <cell r="AP18">
            <v>78.139649771138536</v>
          </cell>
        </row>
      </sheetData>
      <sheetData sheetId="2">
        <row r="18">
          <cell r="AI18">
            <v>18.924304861228482</v>
          </cell>
          <cell r="AJ18">
            <v>19.335629430908746</v>
          </cell>
          <cell r="AK18">
            <v>19.124407394700686</v>
          </cell>
          <cell r="AL18">
            <v>18.869287448956999</v>
          </cell>
          <cell r="AM18">
            <v>19.453614971445841</v>
          </cell>
          <cell r="AN18">
            <v>18.709591347437513</v>
          </cell>
          <cell r="AO18">
            <v>18.819048339699027</v>
          </cell>
          <cell r="AP18">
            <v>18.909621072434575</v>
          </cell>
        </row>
      </sheetData>
      <sheetData sheetId="3">
        <row r="19">
          <cell r="AI19">
            <v>1557.0958362148208</v>
          </cell>
          <cell r="AJ19">
            <v>1543.0495406120101</v>
          </cell>
          <cell r="AK19">
            <v>1570.1626890972618</v>
          </cell>
          <cell r="AL19">
            <v>1510.7971353557775</v>
          </cell>
          <cell r="AM19">
            <v>1463.792440692391</v>
          </cell>
          <cell r="AN19">
            <v>1461.6318582609961</v>
          </cell>
          <cell r="AO19">
            <v>1456.7522955791444</v>
          </cell>
          <cell r="AP19">
            <v>1573.237532772413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40000"/>
            <a:lumOff val="60000"/>
          </a:schemeClr>
        </a:solidFill>
      </a:spPr>
      <a:bodyPr vertOverflow="clip" rtlCol="0" anchor="t" anchorCtr="0"/>
      <a:lstStyle>
        <a:defPPr marL="0" indent="0" algn="l"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C10" sqref="C10"/>
    </sheetView>
  </sheetViews>
  <sheetFormatPr defaultRowHeight="12.75"/>
  <cols>
    <col min="1" max="1" width="8.88671875" style="9"/>
    <col min="2" max="2" width="71.33203125" style="9" bestFit="1" customWidth="1"/>
    <col min="3" max="3" width="53.44140625" style="9" customWidth="1"/>
    <col min="4" max="16384" width="8.88671875" style="9"/>
  </cols>
  <sheetData>
    <row r="1" spans="1:2">
      <c r="B1" s="11" t="s">
        <v>126</v>
      </c>
    </row>
    <row r="3" spans="1:2" s="11" customFormat="1">
      <c r="B3" s="11" t="s">
        <v>84</v>
      </c>
    </row>
    <row r="4" spans="1:2">
      <c r="A4" s="9">
        <v>6.1</v>
      </c>
      <c r="B4" s="9" t="str">
        <f>'6.1'!A1</f>
        <v>GHG emissions from agriculture in the context of total UK emission (2011)</v>
      </c>
    </row>
    <row r="5" spans="1:2">
      <c r="A5" s="9">
        <v>6.2</v>
      </c>
      <c r="B5" s="9" t="str">
        <f>'6.2'!A1</f>
        <v>Agriculture emissions by source (2011)</v>
      </c>
    </row>
    <row r="6" spans="1:2">
      <c r="A6" s="9">
        <v>6.3</v>
      </c>
      <c r="B6" s="9" t="str">
        <f>'6.3'!A1</f>
        <v>Agriculture CO2e emissions by source (1990-2011)</v>
      </c>
    </row>
    <row r="7" spans="1:2">
      <c r="A7" s="9">
        <v>6.4</v>
      </c>
      <c r="B7" s="9" t="str">
        <f>'6.4'!$A$1</f>
        <v>Source of N2O emissions from agricultural soils (2011)</v>
      </c>
    </row>
    <row r="8" spans="1:2">
      <c r="A8" s="9">
        <v>6.5</v>
      </c>
      <c r="B8" s="9" t="str">
        <f>'6.5'!$A$1</f>
        <v>Crop output, N2O emissions associated with crops and emissions intensity of crops (2003-2011)</v>
      </c>
    </row>
    <row r="9" spans="1:2">
      <c r="A9" s="9">
        <v>6.6</v>
      </c>
      <c r="B9" s="9" t="str">
        <f>'6.6'!$A$1</f>
        <v>Livestock output, N2O emissions associated with livestock and emissions intensity of livestock (2003-2011)</v>
      </c>
    </row>
    <row r="10" spans="1:2">
      <c r="A10" s="9">
        <v>6.7</v>
      </c>
      <c r="B10" s="9" t="str">
        <f>'6.7'!$A$1</f>
        <v>Fertiliser use (2003-2011)</v>
      </c>
    </row>
    <row r="11" spans="1:2">
      <c r="A11" s="9">
        <v>6.8</v>
      </c>
      <c r="B11" s="9" t="str">
        <f>'6.8'!$A$1</f>
        <v>Source of methane emissions by animal (2011)</v>
      </c>
    </row>
    <row r="12" spans="1:2">
      <c r="A12" s="9">
        <v>6.9</v>
      </c>
      <c r="B12" s="9" t="str">
        <f>'6.9'!$A$1</f>
        <v>Total livestock output, CH4 emissions and CH4 emissions intensity of output (2003-2010)</v>
      </c>
    </row>
    <row r="13" spans="1:2">
      <c r="A13" s="152">
        <v>6.1</v>
      </c>
      <c r="B13" s="9" t="str">
        <f>'6.10'!$B$1</f>
        <v>Milk output per dairy cow (2003-11)</v>
      </c>
    </row>
    <row r="14" spans="1:2">
      <c r="A14" s="9">
        <v>6.11</v>
      </c>
      <c r="B14" s="9" t="str">
        <f>'6.11'!$A$1</f>
        <v>Index of average dressed carcase weight per animal (2003-2011)</v>
      </c>
    </row>
    <row r="15" spans="1:2">
      <c r="A15" s="152">
        <v>6.12</v>
      </c>
      <c r="B15" s="9" t="str">
        <f>'6.12'!$A$1</f>
        <v>Ratio of compound and blend feed production to milk production per annum (GB)</v>
      </c>
    </row>
    <row r="16" spans="1:2">
      <c r="A16" s="9">
        <v>6.13</v>
      </c>
      <c r="B16" s="9" t="str">
        <f>'6.13'!$A$1</f>
        <v>Progress against indicators for agriculture to end of the third budget period</v>
      </c>
    </row>
    <row r="17" spans="1:2">
      <c r="A17" s="152">
        <v>6.14</v>
      </c>
      <c r="B17" s="9" t="str">
        <f>'6.14'!$C$1</f>
        <v>LULUCF emissions/removals (1990-2011)</v>
      </c>
    </row>
    <row r="18" spans="1:2">
      <c r="A18" s="9">
        <v>6.15</v>
      </c>
      <c r="B18" s="9" t="str">
        <f>'6.15'!$A$1</f>
        <v xml:space="preserve">Age profile of GB woodland </v>
      </c>
    </row>
    <row r="19" spans="1:2">
      <c r="A19" s="152">
        <v>6.16</v>
      </c>
      <c r="B19" s="9" t="str">
        <f>'6.16'!A1</f>
        <v>New planting in the UK (1990-2011)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zoomScale="80" zoomScaleNormal="80" workbookViewId="0">
      <selection activeCell="K15" sqref="K15"/>
    </sheetView>
  </sheetViews>
  <sheetFormatPr defaultRowHeight="15"/>
  <cols>
    <col min="2" max="2" width="43.21875" bestFit="1" customWidth="1"/>
    <col min="6" max="6" width="7.88671875" customWidth="1"/>
    <col min="7" max="7" width="5.44140625" customWidth="1"/>
  </cols>
  <sheetData>
    <row r="1" spans="1:13" ht="18.75">
      <c r="A1" s="16" t="s">
        <v>25</v>
      </c>
    </row>
    <row r="2" spans="1:13">
      <c r="A2" s="9" t="s">
        <v>18</v>
      </c>
    </row>
    <row r="3" spans="1:13">
      <c r="A3" s="9" t="s">
        <v>17</v>
      </c>
    </row>
    <row r="7" spans="1:13" ht="15.75">
      <c r="B7" s="22"/>
      <c r="C7" s="22">
        <v>2003</v>
      </c>
      <c r="D7" s="22">
        <v>2004</v>
      </c>
      <c r="E7" s="22">
        <v>2005</v>
      </c>
      <c r="F7" s="22">
        <v>2006</v>
      </c>
      <c r="G7" s="22">
        <v>2007</v>
      </c>
      <c r="H7" s="22">
        <v>2008</v>
      </c>
      <c r="I7" s="22">
        <v>2009</v>
      </c>
      <c r="J7" s="22">
        <v>2010</v>
      </c>
      <c r="K7" s="22">
        <v>2011</v>
      </c>
    </row>
    <row r="8" spans="1:13">
      <c r="B8" t="s">
        <v>83</v>
      </c>
      <c r="C8" s="21">
        <v>100.81466395112015</v>
      </c>
      <c r="D8" s="21">
        <v>100.30549898167006</v>
      </c>
      <c r="E8" s="21">
        <v>101.83299389002036</v>
      </c>
      <c r="F8" s="21">
        <v>100.30549898167006</v>
      </c>
      <c r="G8" s="21">
        <v>100</v>
      </c>
      <c r="H8" s="21">
        <v>99.796334012219958</v>
      </c>
      <c r="I8" s="21">
        <v>97.352342158859457</v>
      </c>
      <c r="J8" s="21">
        <v>100.20366598778003</v>
      </c>
      <c r="K8" s="21">
        <v>102.95315682281058</v>
      </c>
      <c r="M8" s="2"/>
    </row>
    <row r="9" spans="1:13" ht="19.5">
      <c r="B9" t="s">
        <v>26</v>
      </c>
      <c r="C9" s="1">
        <v>102.73313749774398</v>
      </c>
      <c r="D9" s="1">
        <v>103.62214264456892</v>
      </c>
      <c r="E9" s="1">
        <v>102.38283935905103</v>
      </c>
      <c r="F9" s="1">
        <v>102.14612197883962</v>
      </c>
      <c r="G9" s="15">
        <v>100</v>
      </c>
      <c r="H9" s="1">
        <v>97.689508413514389</v>
      </c>
      <c r="I9" s="1">
        <v>95.892831254709293</v>
      </c>
      <c r="J9" s="1">
        <v>96.286237742399393</v>
      </c>
      <c r="K9" s="1">
        <v>95.80341940394699</v>
      </c>
      <c r="M9" s="2"/>
    </row>
    <row r="10" spans="1:13" ht="19.5">
      <c r="B10" t="s">
        <v>27</v>
      </c>
      <c r="C10" s="1">
        <v>101.90297073008546</v>
      </c>
      <c r="D10" s="1">
        <v>103.30654221011845</v>
      </c>
      <c r="E10" s="1">
        <v>100.53994825058811</v>
      </c>
      <c r="F10" s="1">
        <v>101.83501703880256</v>
      </c>
      <c r="G10" s="1">
        <v>100</v>
      </c>
      <c r="H10" s="1">
        <v>97.888874757215433</v>
      </c>
      <c r="I10" s="1">
        <v>98.500795284649101</v>
      </c>
      <c r="J10" s="1">
        <v>96.090534007150623</v>
      </c>
      <c r="K10" s="1">
        <v>93.055349015505399</v>
      </c>
      <c r="M10" s="2"/>
    </row>
    <row r="17" spans="10:18">
      <c r="J17" s="21"/>
      <c r="K17" s="21"/>
      <c r="L17" s="21"/>
      <c r="M17" s="21"/>
      <c r="N17" s="21"/>
      <c r="O17" s="21"/>
      <c r="P17" s="21"/>
      <c r="Q17" s="21"/>
      <c r="R17" s="2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17"/>
  <sheetViews>
    <sheetView zoomScale="80" zoomScaleNormal="80" workbookViewId="0">
      <selection activeCell="B1" sqref="B1"/>
    </sheetView>
  </sheetViews>
  <sheetFormatPr defaultRowHeight="12.75"/>
  <cols>
    <col min="1" max="1" width="4.77734375" style="9" customWidth="1"/>
    <col min="2" max="2" width="8.88671875" style="9"/>
    <col min="3" max="3" width="9.109375" style="9" bestFit="1" customWidth="1"/>
    <col min="4" max="5" width="8.88671875" style="9"/>
    <col min="6" max="6" width="9" style="9" bestFit="1" customWidth="1"/>
    <col min="7" max="258" width="8.88671875" style="9"/>
    <col min="259" max="259" width="9.109375" style="9" bestFit="1" customWidth="1"/>
    <col min="260" max="261" width="8.88671875" style="9"/>
    <col min="262" max="262" width="9" style="9" bestFit="1" customWidth="1"/>
    <col min="263" max="514" width="8.88671875" style="9"/>
    <col min="515" max="515" width="9.109375" style="9" bestFit="1" customWidth="1"/>
    <col min="516" max="517" width="8.88671875" style="9"/>
    <col min="518" max="518" width="9" style="9" bestFit="1" customWidth="1"/>
    <col min="519" max="770" width="8.88671875" style="9"/>
    <col min="771" max="771" width="9.109375" style="9" bestFit="1" customWidth="1"/>
    <col min="772" max="773" width="8.88671875" style="9"/>
    <col min="774" max="774" width="9" style="9" bestFit="1" customWidth="1"/>
    <col min="775" max="1026" width="8.88671875" style="9"/>
    <col min="1027" max="1027" width="9.109375" style="9" bestFit="1" customWidth="1"/>
    <col min="1028" max="1029" width="8.88671875" style="9"/>
    <col min="1030" max="1030" width="9" style="9" bestFit="1" customWidth="1"/>
    <col min="1031" max="1282" width="8.88671875" style="9"/>
    <col min="1283" max="1283" width="9.109375" style="9" bestFit="1" customWidth="1"/>
    <col min="1284" max="1285" width="8.88671875" style="9"/>
    <col min="1286" max="1286" width="9" style="9" bestFit="1" customWidth="1"/>
    <col min="1287" max="1538" width="8.88671875" style="9"/>
    <col min="1539" max="1539" width="9.109375" style="9" bestFit="1" customWidth="1"/>
    <col min="1540" max="1541" width="8.88671875" style="9"/>
    <col min="1542" max="1542" width="9" style="9" bestFit="1" customWidth="1"/>
    <col min="1543" max="1794" width="8.88671875" style="9"/>
    <col min="1795" max="1795" width="9.109375" style="9" bestFit="1" customWidth="1"/>
    <col min="1796" max="1797" width="8.88671875" style="9"/>
    <col min="1798" max="1798" width="9" style="9" bestFit="1" customWidth="1"/>
    <col min="1799" max="2050" width="8.88671875" style="9"/>
    <col min="2051" max="2051" width="9.109375" style="9" bestFit="1" customWidth="1"/>
    <col min="2052" max="2053" width="8.88671875" style="9"/>
    <col min="2054" max="2054" width="9" style="9" bestFit="1" customWidth="1"/>
    <col min="2055" max="2306" width="8.88671875" style="9"/>
    <col min="2307" max="2307" width="9.109375" style="9" bestFit="1" customWidth="1"/>
    <col min="2308" max="2309" width="8.88671875" style="9"/>
    <col min="2310" max="2310" width="9" style="9" bestFit="1" customWidth="1"/>
    <col min="2311" max="2562" width="8.88671875" style="9"/>
    <col min="2563" max="2563" width="9.109375" style="9" bestFit="1" customWidth="1"/>
    <col min="2564" max="2565" width="8.88671875" style="9"/>
    <col min="2566" max="2566" width="9" style="9" bestFit="1" customWidth="1"/>
    <col min="2567" max="2818" width="8.88671875" style="9"/>
    <col min="2819" max="2819" width="9.109375" style="9" bestFit="1" customWidth="1"/>
    <col min="2820" max="2821" width="8.88671875" style="9"/>
    <col min="2822" max="2822" width="9" style="9" bestFit="1" customWidth="1"/>
    <col min="2823" max="3074" width="8.88671875" style="9"/>
    <col min="3075" max="3075" width="9.109375" style="9" bestFit="1" customWidth="1"/>
    <col min="3076" max="3077" width="8.88671875" style="9"/>
    <col min="3078" max="3078" width="9" style="9" bestFit="1" customWidth="1"/>
    <col min="3079" max="3330" width="8.88671875" style="9"/>
    <col min="3331" max="3331" width="9.109375" style="9" bestFit="1" customWidth="1"/>
    <col min="3332" max="3333" width="8.88671875" style="9"/>
    <col min="3334" max="3334" width="9" style="9" bestFit="1" customWidth="1"/>
    <col min="3335" max="3586" width="8.88671875" style="9"/>
    <col min="3587" max="3587" width="9.109375" style="9" bestFit="1" customWidth="1"/>
    <col min="3588" max="3589" width="8.88671875" style="9"/>
    <col min="3590" max="3590" width="9" style="9" bestFit="1" customWidth="1"/>
    <col min="3591" max="3842" width="8.88671875" style="9"/>
    <col min="3843" max="3843" width="9.109375" style="9" bestFit="1" customWidth="1"/>
    <col min="3844" max="3845" width="8.88671875" style="9"/>
    <col min="3846" max="3846" width="9" style="9" bestFit="1" customWidth="1"/>
    <col min="3847" max="4098" width="8.88671875" style="9"/>
    <col min="4099" max="4099" width="9.109375" style="9" bestFit="1" customWidth="1"/>
    <col min="4100" max="4101" width="8.88671875" style="9"/>
    <col min="4102" max="4102" width="9" style="9" bestFit="1" customWidth="1"/>
    <col min="4103" max="4354" width="8.88671875" style="9"/>
    <col min="4355" max="4355" width="9.109375" style="9" bestFit="1" customWidth="1"/>
    <col min="4356" max="4357" width="8.88671875" style="9"/>
    <col min="4358" max="4358" width="9" style="9" bestFit="1" customWidth="1"/>
    <col min="4359" max="4610" width="8.88671875" style="9"/>
    <col min="4611" max="4611" width="9.109375" style="9" bestFit="1" customWidth="1"/>
    <col min="4612" max="4613" width="8.88671875" style="9"/>
    <col min="4614" max="4614" width="9" style="9" bestFit="1" customWidth="1"/>
    <col min="4615" max="4866" width="8.88671875" style="9"/>
    <col min="4867" max="4867" width="9.109375" style="9" bestFit="1" customWidth="1"/>
    <col min="4868" max="4869" width="8.88671875" style="9"/>
    <col min="4870" max="4870" width="9" style="9" bestFit="1" customWidth="1"/>
    <col min="4871" max="5122" width="8.88671875" style="9"/>
    <col min="5123" max="5123" width="9.109375" style="9" bestFit="1" customWidth="1"/>
    <col min="5124" max="5125" width="8.88671875" style="9"/>
    <col min="5126" max="5126" width="9" style="9" bestFit="1" customWidth="1"/>
    <col min="5127" max="5378" width="8.88671875" style="9"/>
    <col min="5379" max="5379" width="9.109375" style="9" bestFit="1" customWidth="1"/>
    <col min="5380" max="5381" width="8.88671875" style="9"/>
    <col min="5382" max="5382" width="9" style="9" bestFit="1" customWidth="1"/>
    <col min="5383" max="5634" width="8.88671875" style="9"/>
    <col min="5635" max="5635" width="9.109375" style="9" bestFit="1" customWidth="1"/>
    <col min="5636" max="5637" width="8.88671875" style="9"/>
    <col min="5638" max="5638" width="9" style="9" bestFit="1" customWidth="1"/>
    <col min="5639" max="5890" width="8.88671875" style="9"/>
    <col min="5891" max="5891" width="9.109375" style="9" bestFit="1" customWidth="1"/>
    <col min="5892" max="5893" width="8.88671875" style="9"/>
    <col min="5894" max="5894" width="9" style="9" bestFit="1" customWidth="1"/>
    <col min="5895" max="6146" width="8.88671875" style="9"/>
    <col min="6147" max="6147" width="9.109375" style="9" bestFit="1" customWidth="1"/>
    <col min="6148" max="6149" width="8.88671875" style="9"/>
    <col min="6150" max="6150" width="9" style="9" bestFit="1" customWidth="1"/>
    <col min="6151" max="6402" width="8.88671875" style="9"/>
    <col min="6403" max="6403" width="9.109375" style="9" bestFit="1" customWidth="1"/>
    <col min="6404" max="6405" width="8.88671875" style="9"/>
    <col min="6406" max="6406" width="9" style="9" bestFit="1" customWidth="1"/>
    <col min="6407" max="6658" width="8.88671875" style="9"/>
    <col min="6659" max="6659" width="9.109375" style="9" bestFit="1" customWidth="1"/>
    <col min="6660" max="6661" width="8.88671875" style="9"/>
    <col min="6662" max="6662" width="9" style="9" bestFit="1" customWidth="1"/>
    <col min="6663" max="6914" width="8.88671875" style="9"/>
    <col min="6915" max="6915" width="9.109375" style="9" bestFit="1" customWidth="1"/>
    <col min="6916" max="6917" width="8.88671875" style="9"/>
    <col min="6918" max="6918" width="9" style="9" bestFit="1" customWidth="1"/>
    <col min="6919" max="7170" width="8.88671875" style="9"/>
    <col min="7171" max="7171" width="9.109375" style="9" bestFit="1" customWidth="1"/>
    <col min="7172" max="7173" width="8.88671875" style="9"/>
    <col min="7174" max="7174" width="9" style="9" bestFit="1" customWidth="1"/>
    <col min="7175" max="7426" width="8.88671875" style="9"/>
    <col min="7427" max="7427" width="9.109375" style="9" bestFit="1" customWidth="1"/>
    <col min="7428" max="7429" width="8.88671875" style="9"/>
    <col min="7430" max="7430" width="9" style="9" bestFit="1" customWidth="1"/>
    <col min="7431" max="7682" width="8.88671875" style="9"/>
    <col min="7683" max="7683" width="9.109375" style="9" bestFit="1" customWidth="1"/>
    <col min="7684" max="7685" width="8.88671875" style="9"/>
    <col min="7686" max="7686" width="9" style="9" bestFit="1" customWidth="1"/>
    <col min="7687" max="7938" width="8.88671875" style="9"/>
    <col min="7939" max="7939" width="9.109375" style="9" bestFit="1" customWidth="1"/>
    <col min="7940" max="7941" width="8.88671875" style="9"/>
    <col min="7942" max="7942" width="9" style="9" bestFit="1" customWidth="1"/>
    <col min="7943" max="8194" width="8.88671875" style="9"/>
    <col min="8195" max="8195" width="9.109375" style="9" bestFit="1" customWidth="1"/>
    <col min="8196" max="8197" width="8.88671875" style="9"/>
    <col min="8198" max="8198" width="9" style="9" bestFit="1" customWidth="1"/>
    <col min="8199" max="8450" width="8.88671875" style="9"/>
    <col min="8451" max="8451" width="9.109375" style="9" bestFit="1" customWidth="1"/>
    <col min="8452" max="8453" width="8.88671875" style="9"/>
    <col min="8454" max="8454" width="9" style="9" bestFit="1" customWidth="1"/>
    <col min="8455" max="8706" width="8.88671875" style="9"/>
    <col min="8707" max="8707" width="9.109375" style="9" bestFit="1" customWidth="1"/>
    <col min="8708" max="8709" width="8.88671875" style="9"/>
    <col min="8710" max="8710" width="9" style="9" bestFit="1" customWidth="1"/>
    <col min="8711" max="8962" width="8.88671875" style="9"/>
    <col min="8963" max="8963" width="9.109375" style="9" bestFit="1" customWidth="1"/>
    <col min="8964" max="8965" width="8.88671875" style="9"/>
    <col min="8966" max="8966" width="9" style="9" bestFit="1" customWidth="1"/>
    <col min="8967" max="9218" width="8.88671875" style="9"/>
    <col min="9219" max="9219" width="9.109375" style="9" bestFit="1" customWidth="1"/>
    <col min="9220" max="9221" width="8.88671875" style="9"/>
    <col min="9222" max="9222" width="9" style="9" bestFit="1" customWidth="1"/>
    <col min="9223" max="9474" width="8.88671875" style="9"/>
    <col min="9475" max="9475" width="9.109375" style="9" bestFit="1" customWidth="1"/>
    <col min="9476" max="9477" width="8.88671875" style="9"/>
    <col min="9478" max="9478" width="9" style="9" bestFit="1" customWidth="1"/>
    <col min="9479" max="9730" width="8.88671875" style="9"/>
    <col min="9731" max="9731" width="9.109375" style="9" bestFit="1" customWidth="1"/>
    <col min="9732" max="9733" width="8.88671875" style="9"/>
    <col min="9734" max="9734" width="9" style="9" bestFit="1" customWidth="1"/>
    <col min="9735" max="9986" width="8.88671875" style="9"/>
    <col min="9987" max="9987" width="9.109375" style="9" bestFit="1" customWidth="1"/>
    <col min="9988" max="9989" width="8.88671875" style="9"/>
    <col min="9990" max="9990" width="9" style="9" bestFit="1" customWidth="1"/>
    <col min="9991" max="10242" width="8.88671875" style="9"/>
    <col min="10243" max="10243" width="9.109375" style="9" bestFit="1" customWidth="1"/>
    <col min="10244" max="10245" width="8.88671875" style="9"/>
    <col min="10246" max="10246" width="9" style="9" bestFit="1" customWidth="1"/>
    <col min="10247" max="10498" width="8.88671875" style="9"/>
    <col min="10499" max="10499" width="9.109375" style="9" bestFit="1" customWidth="1"/>
    <col min="10500" max="10501" width="8.88671875" style="9"/>
    <col min="10502" max="10502" width="9" style="9" bestFit="1" customWidth="1"/>
    <col min="10503" max="10754" width="8.88671875" style="9"/>
    <col min="10755" max="10755" width="9.109375" style="9" bestFit="1" customWidth="1"/>
    <col min="10756" max="10757" width="8.88671875" style="9"/>
    <col min="10758" max="10758" width="9" style="9" bestFit="1" customWidth="1"/>
    <col min="10759" max="11010" width="8.88671875" style="9"/>
    <col min="11011" max="11011" width="9.109375" style="9" bestFit="1" customWidth="1"/>
    <col min="11012" max="11013" width="8.88671875" style="9"/>
    <col min="11014" max="11014" width="9" style="9" bestFit="1" customWidth="1"/>
    <col min="11015" max="11266" width="8.88671875" style="9"/>
    <col min="11267" max="11267" width="9.109375" style="9" bestFit="1" customWidth="1"/>
    <col min="11268" max="11269" width="8.88671875" style="9"/>
    <col min="11270" max="11270" width="9" style="9" bestFit="1" customWidth="1"/>
    <col min="11271" max="11522" width="8.88671875" style="9"/>
    <col min="11523" max="11523" width="9.109375" style="9" bestFit="1" customWidth="1"/>
    <col min="11524" max="11525" width="8.88671875" style="9"/>
    <col min="11526" max="11526" width="9" style="9" bestFit="1" customWidth="1"/>
    <col min="11527" max="11778" width="8.88671875" style="9"/>
    <col min="11779" max="11779" width="9.109375" style="9" bestFit="1" customWidth="1"/>
    <col min="11780" max="11781" width="8.88671875" style="9"/>
    <col min="11782" max="11782" width="9" style="9" bestFit="1" customWidth="1"/>
    <col min="11783" max="12034" width="8.88671875" style="9"/>
    <col min="12035" max="12035" width="9.109375" style="9" bestFit="1" customWidth="1"/>
    <col min="12036" max="12037" width="8.88671875" style="9"/>
    <col min="12038" max="12038" width="9" style="9" bestFit="1" customWidth="1"/>
    <col min="12039" max="12290" width="8.88671875" style="9"/>
    <col min="12291" max="12291" width="9.109375" style="9" bestFit="1" customWidth="1"/>
    <col min="12292" max="12293" width="8.88671875" style="9"/>
    <col min="12294" max="12294" width="9" style="9" bestFit="1" customWidth="1"/>
    <col min="12295" max="12546" width="8.88671875" style="9"/>
    <col min="12547" max="12547" width="9.109375" style="9" bestFit="1" customWidth="1"/>
    <col min="12548" max="12549" width="8.88671875" style="9"/>
    <col min="12550" max="12550" width="9" style="9" bestFit="1" customWidth="1"/>
    <col min="12551" max="12802" width="8.88671875" style="9"/>
    <col min="12803" max="12803" width="9.109375" style="9" bestFit="1" customWidth="1"/>
    <col min="12804" max="12805" width="8.88671875" style="9"/>
    <col min="12806" max="12806" width="9" style="9" bestFit="1" customWidth="1"/>
    <col min="12807" max="13058" width="8.88671875" style="9"/>
    <col min="13059" max="13059" width="9.109375" style="9" bestFit="1" customWidth="1"/>
    <col min="13060" max="13061" width="8.88671875" style="9"/>
    <col min="13062" max="13062" width="9" style="9" bestFit="1" customWidth="1"/>
    <col min="13063" max="13314" width="8.88671875" style="9"/>
    <col min="13315" max="13315" width="9.109375" style="9" bestFit="1" customWidth="1"/>
    <col min="13316" max="13317" width="8.88671875" style="9"/>
    <col min="13318" max="13318" width="9" style="9" bestFit="1" customWidth="1"/>
    <col min="13319" max="13570" width="8.88671875" style="9"/>
    <col min="13571" max="13571" width="9.109375" style="9" bestFit="1" customWidth="1"/>
    <col min="13572" max="13573" width="8.88671875" style="9"/>
    <col min="13574" max="13574" width="9" style="9" bestFit="1" customWidth="1"/>
    <col min="13575" max="13826" width="8.88671875" style="9"/>
    <col min="13827" max="13827" width="9.109375" style="9" bestFit="1" customWidth="1"/>
    <col min="13828" max="13829" width="8.88671875" style="9"/>
    <col min="13830" max="13830" width="9" style="9" bestFit="1" customWidth="1"/>
    <col min="13831" max="14082" width="8.88671875" style="9"/>
    <col min="14083" max="14083" width="9.109375" style="9" bestFit="1" customWidth="1"/>
    <col min="14084" max="14085" width="8.88671875" style="9"/>
    <col min="14086" max="14086" width="9" style="9" bestFit="1" customWidth="1"/>
    <col min="14087" max="14338" width="8.88671875" style="9"/>
    <col min="14339" max="14339" width="9.109375" style="9" bestFit="1" customWidth="1"/>
    <col min="14340" max="14341" width="8.88671875" style="9"/>
    <col min="14342" max="14342" width="9" style="9" bestFit="1" customWidth="1"/>
    <col min="14343" max="14594" width="8.88671875" style="9"/>
    <col min="14595" max="14595" width="9.109375" style="9" bestFit="1" customWidth="1"/>
    <col min="14596" max="14597" width="8.88671875" style="9"/>
    <col min="14598" max="14598" width="9" style="9" bestFit="1" customWidth="1"/>
    <col min="14599" max="14850" width="8.88671875" style="9"/>
    <col min="14851" max="14851" width="9.109375" style="9" bestFit="1" customWidth="1"/>
    <col min="14852" max="14853" width="8.88671875" style="9"/>
    <col min="14854" max="14854" width="9" style="9" bestFit="1" customWidth="1"/>
    <col min="14855" max="15106" width="8.88671875" style="9"/>
    <col min="15107" max="15107" width="9.109375" style="9" bestFit="1" customWidth="1"/>
    <col min="15108" max="15109" width="8.88671875" style="9"/>
    <col min="15110" max="15110" width="9" style="9" bestFit="1" customWidth="1"/>
    <col min="15111" max="15362" width="8.88671875" style="9"/>
    <col min="15363" max="15363" width="9.109375" style="9" bestFit="1" customWidth="1"/>
    <col min="15364" max="15365" width="8.88671875" style="9"/>
    <col min="15366" max="15366" width="9" style="9" bestFit="1" customWidth="1"/>
    <col min="15367" max="15618" width="8.88671875" style="9"/>
    <col min="15619" max="15619" width="9.109375" style="9" bestFit="1" customWidth="1"/>
    <col min="15620" max="15621" width="8.88671875" style="9"/>
    <col min="15622" max="15622" width="9" style="9" bestFit="1" customWidth="1"/>
    <col min="15623" max="15874" width="8.88671875" style="9"/>
    <col min="15875" max="15875" width="9.109375" style="9" bestFit="1" customWidth="1"/>
    <col min="15876" max="15877" width="8.88671875" style="9"/>
    <col min="15878" max="15878" width="9" style="9" bestFit="1" customWidth="1"/>
    <col min="15879" max="16130" width="8.88671875" style="9"/>
    <col min="16131" max="16131" width="9.109375" style="9" bestFit="1" customWidth="1"/>
    <col min="16132" max="16133" width="8.88671875" style="9"/>
    <col min="16134" max="16134" width="9" style="9" bestFit="1" customWidth="1"/>
    <col min="16135" max="16384" width="8.88671875" style="9"/>
  </cols>
  <sheetData>
    <row r="1" spans="2:13">
      <c r="B1" s="11" t="s">
        <v>81</v>
      </c>
    </row>
    <row r="2" spans="2:13">
      <c r="B2" s="9" t="s">
        <v>112</v>
      </c>
    </row>
    <row r="4" spans="2:13" ht="83.25" thickBot="1">
      <c r="B4" s="139"/>
      <c r="C4" s="140" t="s">
        <v>76</v>
      </c>
      <c r="D4" s="141" t="s">
        <v>77</v>
      </c>
      <c r="E4" s="142" t="s">
        <v>78</v>
      </c>
      <c r="F4" s="143" t="s">
        <v>79</v>
      </c>
      <c r="G4" s="142" t="s">
        <v>80</v>
      </c>
    </row>
    <row r="5" spans="2:13">
      <c r="B5" s="144">
        <v>2003</v>
      </c>
      <c r="C5" s="145">
        <v>14.576000000000001</v>
      </c>
      <c r="D5" s="145">
        <v>6.6194368755676658</v>
      </c>
      <c r="E5" s="159">
        <v>2.202</v>
      </c>
      <c r="F5" s="146">
        <v>2.5113533151680292</v>
      </c>
      <c r="G5" s="147">
        <v>5.53</v>
      </c>
      <c r="H5" s="19"/>
      <c r="I5" s="19"/>
      <c r="J5" s="19"/>
      <c r="K5" s="19"/>
    </row>
    <row r="6" spans="2:13">
      <c r="B6" s="144">
        <v>2004</v>
      </c>
      <c r="C6" s="145">
        <v>14.127000000000001</v>
      </c>
      <c r="D6" s="145">
        <v>6.7625658209669703</v>
      </c>
      <c r="E6" s="159">
        <v>2.089</v>
      </c>
      <c r="F6" s="148">
        <v>2.6724183360363711</v>
      </c>
      <c r="G6" s="149">
        <v>5.5826819039799789</v>
      </c>
      <c r="H6" s="19"/>
    </row>
    <row r="7" spans="2:13">
      <c r="B7" s="144">
        <v>2005</v>
      </c>
      <c r="C7" s="145">
        <v>14.052</v>
      </c>
      <c r="D7" s="145">
        <v>6.9875683739433114</v>
      </c>
      <c r="E7" s="159">
        <v>2.0110000000000001</v>
      </c>
      <c r="F7" s="148">
        <v>3.1093693874351716</v>
      </c>
      <c r="G7" s="149">
        <v>6.2529418381321307</v>
      </c>
      <c r="H7" s="19"/>
    </row>
    <row r="8" spans="2:13">
      <c r="B8" s="144">
        <v>2006</v>
      </c>
      <c r="C8" s="145">
        <v>13.901999999999999</v>
      </c>
      <c r="D8" s="145">
        <v>6.9789156626506017</v>
      </c>
      <c r="E8" s="159">
        <v>1.992</v>
      </c>
      <c r="F8" s="148">
        <v>3.0319112278333762</v>
      </c>
      <c r="G8" s="149">
        <v>6.039567165844085</v>
      </c>
      <c r="H8" s="19"/>
    </row>
    <row r="9" spans="2:13">
      <c r="B9" s="144">
        <v>2007</v>
      </c>
      <c r="C9" s="145">
        <v>13.619</v>
      </c>
      <c r="D9" s="145">
        <v>6.9131979695431474</v>
      </c>
      <c r="E9" s="159">
        <v>1.97</v>
      </c>
      <c r="F9" s="148">
        <v>2.9352783591600038</v>
      </c>
      <c r="G9" s="149">
        <v>5.7824983675452071</v>
      </c>
      <c r="H9" s="19"/>
    </row>
    <row r="10" spans="2:13">
      <c r="B10" s="144">
        <v>2008</v>
      </c>
      <c r="C10" s="145">
        <v>13.319000000000001</v>
      </c>
      <c r="D10" s="145">
        <v>6.9442127215849849</v>
      </c>
      <c r="E10" s="159">
        <v>1.9179999999999999</v>
      </c>
      <c r="F10" s="148">
        <v>2.9530892701115339</v>
      </c>
      <c r="G10" s="149">
        <v>5.6640252200739214</v>
      </c>
      <c r="H10" s="19"/>
    </row>
    <row r="11" spans="2:13">
      <c r="B11" s="144">
        <v>2009</v>
      </c>
      <c r="C11" s="145">
        <v>13.128</v>
      </c>
      <c r="D11" s="145">
        <v>7.031601499732191</v>
      </c>
      <c r="E11" s="159">
        <v>1.867</v>
      </c>
      <c r="F11" s="148">
        <v>2.9752594949522591</v>
      </c>
      <c r="G11" s="149">
        <v>5.5548094770758674</v>
      </c>
      <c r="H11" s="19"/>
    </row>
    <row r="12" spans="2:13">
      <c r="B12" s="144">
        <v>2010</v>
      </c>
      <c r="C12" s="145">
        <v>13.452999999999999</v>
      </c>
      <c r="D12" s="145">
        <v>7.2718918918918911</v>
      </c>
      <c r="E12" s="159">
        <v>1.85</v>
      </c>
      <c r="F12" s="148">
        <v>3.0635138007845848</v>
      </c>
      <c r="G12" s="149">
        <v>5.6675005314514824</v>
      </c>
      <c r="H12" s="19"/>
    </row>
    <row r="13" spans="2:13">
      <c r="B13" s="156">
        <v>2011</v>
      </c>
      <c r="C13" s="158">
        <v>13.675000000000001</v>
      </c>
      <c r="D13" s="150">
        <v>7.5344352617079897</v>
      </c>
      <c r="E13" s="160">
        <v>1.8149999999999999</v>
      </c>
      <c r="F13" s="151">
        <v>3.0743801652892562</v>
      </c>
      <c r="G13" s="155">
        <v>5.58</v>
      </c>
      <c r="H13" s="19"/>
      <c r="I13" s="28"/>
      <c r="K13" s="28"/>
      <c r="L13" s="28"/>
    </row>
    <row r="14" spans="2:13">
      <c r="D14" s="28"/>
    </row>
    <row r="15" spans="2:13">
      <c r="D15" s="28"/>
      <c r="E15" s="19"/>
    </row>
    <row r="16" spans="2:13">
      <c r="B16" s="11"/>
      <c r="G16" s="152"/>
      <c r="H16" s="152"/>
      <c r="I16" s="152"/>
      <c r="J16" s="152"/>
      <c r="K16" s="152"/>
      <c r="L16" s="152"/>
      <c r="M16" s="152"/>
    </row>
    <row r="17" spans="3:3">
      <c r="C17" s="157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workbookViewId="0">
      <pane ySplit="3" topLeftCell="A4" activePane="bottomLeft" state="frozen"/>
      <selection pane="bottomLeft" activeCell="A23" sqref="A23"/>
    </sheetView>
  </sheetViews>
  <sheetFormatPr defaultRowHeight="12.75"/>
  <cols>
    <col min="1" max="1" width="20.21875" style="9" customWidth="1"/>
    <col min="2" max="2" width="19.6640625" style="9" bestFit="1" customWidth="1"/>
    <col min="3" max="9" width="6" style="9" customWidth="1"/>
    <col min="10" max="10" width="5.88671875" style="9" customWidth="1"/>
    <col min="11" max="16384" width="8.88671875" style="9"/>
  </cols>
  <sheetData>
    <row r="1" spans="1:13" ht="18.75" customHeight="1">
      <c r="A1" s="16" t="s">
        <v>53</v>
      </c>
    </row>
    <row r="2" spans="1:13">
      <c r="A2" s="9" t="s">
        <v>54</v>
      </c>
    </row>
    <row r="3" spans="1:13">
      <c r="A3" s="9" t="s">
        <v>17</v>
      </c>
    </row>
    <row r="5" spans="1:13" hidden="1"/>
    <row r="6" spans="1:13" hidden="1">
      <c r="C6" s="9">
        <v>2003</v>
      </c>
      <c r="D6" s="9">
        <v>2004</v>
      </c>
      <c r="E6" s="9">
        <v>2005</v>
      </c>
      <c r="F6" s="9">
        <v>2006</v>
      </c>
      <c r="G6" s="9">
        <v>2007</v>
      </c>
      <c r="H6" s="9">
        <v>2008</v>
      </c>
      <c r="I6" s="9">
        <v>2009</v>
      </c>
      <c r="L6" s="9">
        <v>2007</v>
      </c>
    </row>
    <row r="7" spans="1:13" hidden="1">
      <c r="B7" s="9" t="s">
        <v>47</v>
      </c>
      <c r="C7" s="30">
        <v>319</v>
      </c>
      <c r="D7" s="31">
        <v>319</v>
      </c>
      <c r="E7" s="31">
        <v>331</v>
      </c>
      <c r="F7" s="31">
        <v>330</v>
      </c>
      <c r="G7" s="31">
        <v>342</v>
      </c>
      <c r="H7" s="31">
        <v>339</v>
      </c>
      <c r="I7" s="30">
        <v>340</v>
      </c>
      <c r="J7" s="19">
        <f>I7/C7-1</f>
        <v>6.5830721003134807E-2</v>
      </c>
      <c r="K7" s="19"/>
      <c r="L7" s="9">
        <v>342</v>
      </c>
      <c r="M7" s="19">
        <f>I7/L7-1</f>
        <v>-5.8479532163743242E-3</v>
      </c>
    </row>
    <row r="8" spans="1:13" hidden="1">
      <c r="B8" s="9" t="s">
        <v>48</v>
      </c>
      <c r="C8" s="9">
        <v>19</v>
      </c>
      <c r="D8" s="9">
        <v>19</v>
      </c>
      <c r="E8" s="9">
        <v>19</v>
      </c>
      <c r="F8" s="9">
        <v>19</v>
      </c>
      <c r="G8" s="9">
        <v>19</v>
      </c>
      <c r="H8" s="9">
        <v>19</v>
      </c>
      <c r="I8" s="9">
        <v>19</v>
      </c>
      <c r="J8" s="19">
        <f>I8/C8-1</f>
        <v>0</v>
      </c>
      <c r="L8" s="9">
        <v>19</v>
      </c>
      <c r="M8" s="19">
        <f>I8/L8-1</f>
        <v>0</v>
      </c>
    </row>
    <row r="9" spans="1:13" hidden="1">
      <c r="B9" s="9" t="s">
        <v>49</v>
      </c>
      <c r="C9" s="9">
        <v>74</v>
      </c>
      <c r="D9" s="31">
        <v>75</v>
      </c>
      <c r="E9" s="31">
        <v>75</v>
      </c>
      <c r="F9" s="31">
        <v>75</v>
      </c>
      <c r="G9" s="31">
        <v>76</v>
      </c>
      <c r="H9" s="31">
        <v>76</v>
      </c>
      <c r="I9" s="9">
        <v>77</v>
      </c>
      <c r="J9" s="19">
        <f>I9/C9-1</f>
        <v>4.0540540540540571E-2</v>
      </c>
      <c r="L9" s="9">
        <v>76</v>
      </c>
      <c r="M9" s="19">
        <f>I9/L9-1</f>
        <v>1.3157894736842035E-2</v>
      </c>
    </row>
    <row r="10" spans="1:13" hidden="1">
      <c r="B10" s="9" t="s">
        <v>50</v>
      </c>
      <c r="C10" s="32">
        <v>1.7653061000000001</v>
      </c>
      <c r="D10" s="32">
        <v>1.7514187999999999</v>
      </c>
      <c r="E10" s="32">
        <v>1.7386489000000001</v>
      </c>
      <c r="F10" s="32">
        <v>1.7065463000000001</v>
      </c>
      <c r="G10" s="32">
        <v>1.6784897000000001</v>
      </c>
      <c r="H10" s="32">
        <v>1.6983759</v>
      </c>
      <c r="I10" s="32">
        <v>1.6983759</v>
      </c>
      <c r="J10" s="19">
        <f>I10/C10-1</f>
        <v>-3.7914217823186602E-2</v>
      </c>
      <c r="L10" s="9">
        <v>1.7</v>
      </c>
      <c r="M10" s="19">
        <f>I10/L10-1</f>
        <v>-9.5535294117643499E-4</v>
      </c>
    </row>
    <row r="11" spans="1:13">
      <c r="B11" s="11"/>
      <c r="C11" s="33"/>
      <c r="I11" s="34"/>
      <c r="J11" s="19"/>
      <c r="L11" s="11"/>
      <c r="M11" s="19"/>
    </row>
    <row r="12" spans="1:13" hidden="1">
      <c r="G12" s="31">
        <v>342</v>
      </c>
      <c r="H12" s="31">
        <v>347</v>
      </c>
      <c r="I12" s="31">
        <v>345</v>
      </c>
    </row>
    <row r="13" spans="1:13" ht="20.25" hidden="1" customHeight="1">
      <c r="A13" s="11" t="s">
        <v>51</v>
      </c>
    </row>
    <row r="14" spans="1:13" ht="14.25" hidden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ht="15" hidden="1">
      <c r="A15" s="4"/>
      <c r="B15" s="35">
        <v>2003</v>
      </c>
      <c r="C15" s="35">
        <v>2004</v>
      </c>
      <c r="D15" s="35">
        <v>2005</v>
      </c>
      <c r="E15" s="35">
        <v>2006</v>
      </c>
      <c r="F15" s="35">
        <v>2007</v>
      </c>
      <c r="G15" s="35">
        <v>2008</v>
      </c>
      <c r="H15" s="36">
        <v>2009</v>
      </c>
      <c r="I15" s="35">
        <v>2010</v>
      </c>
      <c r="J15" s="36">
        <v>2011</v>
      </c>
      <c r="M15" s="9">
        <v>0</v>
      </c>
    </row>
    <row r="16" spans="1:13" ht="14.25" hidden="1">
      <c r="A16" s="4" t="s">
        <v>52</v>
      </c>
      <c r="B16" s="31">
        <v>319</v>
      </c>
      <c r="C16" s="31">
        <v>319</v>
      </c>
      <c r="D16" s="31">
        <v>331</v>
      </c>
      <c r="E16" s="31">
        <v>330</v>
      </c>
      <c r="F16" s="31">
        <v>342</v>
      </c>
      <c r="G16" s="31">
        <v>349</v>
      </c>
      <c r="H16" s="31">
        <v>342</v>
      </c>
      <c r="I16" s="31">
        <v>347</v>
      </c>
      <c r="J16" s="31">
        <v>345</v>
      </c>
    </row>
    <row r="17" spans="1:11" ht="14.25" hidden="1">
      <c r="A17" s="4" t="s">
        <v>48</v>
      </c>
      <c r="B17" s="21">
        <f>'[2]Table 5.15 Web'!AI18</f>
        <v>18.924304861228482</v>
      </c>
      <c r="C17" s="21">
        <f>'[2]Table 5.15 Web'!AJ18</f>
        <v>19.335629430908746</v>
      </c>
      <c r="D17" s="21">
        <f>'[2]Table 5.15 Web'!AK18</f>
        <v>19.124407394700686</v>
      </c>
      <c r="E17" s="21">
        <f>'[2]Table 5.15 Web'!AL18</f>
        <v>18.869287448956999</v>
      </c>
      <c r="F17" s="21">
        <f>'[2]Table 5.15 Web'!AM18</f>
        <v>19.453614971445841</v>
      </c>
      <c r="G17" s="21">
        <f>'[2]Table 5.15 Web'!AN18</f>
        <v>18.709591347437513</v>
      </c>
      <c r="H17" s="21">
        <f>'[2]Table 5.15 Web'!AO18</f>
        <v>18.819048339699027</v>
      </c>
      <c r="I17" s="21">
        <f>'[2]Table 5.15 Web'!AP18</f>
        <v>18.909621072434575</v>
      </c>
      <c r="J17" s="4">
        <v>19</v>
      </c>
    </row>
    <row r="18" spans="1:11" ht="14.25" hidden="1">
      <c r="A18" s="4" t="s">
        <v>49</v>
      </c>
      <c r="B18" s="21">
        <f>'[2]Table 5.14 Web'!AI18</f>
        <v>74.037503408080852</v>
      </c>
      <c r="C18" s="21">
        <f>'[2]Table 5.14 Web'!AJ18</f>
        <v>74.533526090226758</v>
      </c>
      <c r="D18" s="21">
        <f>'[2]Table 5.14 Web'!AK18</f>
        <v>74.883405650496144</v>
      </c>
      <c r="E18" s="21">
        <f>'[2]Table 5.14 Web'!AL18</f>
        <v>74.594835042434966</v>
      </c>
      <c r="F18" s="21">
        <f>'[2]Table 5.14 Web'!AM18</f>
        <v>76.029505300958547</v>
      </c>
      <c r="G18" s="21">
        <f>'[2]Table 5.14 Web'!AN18</f>
        <v>76.415297088647762</v>
      </c>
      <c r="H18" s="21">
        <f>'[2]Table 5.14 Web'!AO18</f>
        <v>77.80054907474404</v>
      </c>
      <c r="I18" s="21">
        <f>'[2]Table 5.14 Web'!AP18</f>
        <v>78.139649771138536</v>
      </c>
      <c r="J18" s="4">
        <v>78</v>
      </c>
    </row>
    <row r="19" spans="1:11" ht="14.25" hidden="1">
      <c r="A19" s="4" t="s">
        <v>50</v>
      </c>
      <c r="B19" s="21">
        <f>'[2]Table 5.16 Web'!AI19</f>
        <v>1557.0958362148208</v>
      </c>
      <c r="C19" s="21">
        <f>'[2]Table 5.16 Web'!AJ19</f>
        <v>1543.0495406120101</v>
      </c>
      <c r="D19" s="21">
        <f>'[2]Table 5.16 Web'!AK19</f>
        <v>1570.1626890972618</v>
      </c>
      <c r="E19" s="21">
        <f>'[2]Table 5.16 Web'!AL19</f>
        <v>1510.7971353557775</v>
      </c>
      <c r="F19" s="21">
        <f>'[2]Table 5.16 Web'!AM19</f>
        <v>1463.792440692391</v>
      </c>
      <c r="G19" s="21">
        <f>'[2]Table 5.16 Web'!AN19</f>
        <v>1461.6318582609961</v>
      </c>
      <c r="H19" s="21">
        <f>'[2]Table 5.16 Web'!AO19</f>
        <v>1456.7522955791444</v>
      </c>
      <c r="I19" s="21">
        <f>'[2]Table 5.16 Web'!AP19</f>
        <v>1573.237532772413</v>
      </c>
      <c r="J19" s="4">
        <v>1558</v>
      </c>
    </row>
    <row r="20" spans="1:11" ht="14.25" hidden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1" ht="14.25">
      <c r="C21" s="37"/>
      <c r="D21" s="37"/>
      <c r="E21" s="37"/>
      <c r="F21" s="37"/>
      <c r="G21" s="37"/>
      <c r="H21" s="37"/>
      <c r="I21" s="37"/>
    </row>
    <row r="22" spans="1:11" ht="14.25">
      <c r="C22" s="37"/>
      <c r="D22" s="37"/>
      <c r="E22" s="37"/>
      <c r="F22" s="37"/>
      <c r="G22" s="37"/>
      <c r="H22" s="37"/>
      <c r="I22" s="37"/>
    </row>
    <row r="23" spans="1:11" ht="15">
      <c r="A23" s="35"/>
      <c r="B23" s="35">
        <v>2003</v>
      </c>
      <c r="C23" s="35">
        <v>2004</v>
      </c>
      <c r="D23" s="35">
        <v>2005</v>
      </c>
      <c r="E23" s="35">
        <v>2006</v>
      </c>
      <c r="F23" s="35">
        <v>2007</v>
      </c>
      <c r="G23" s="35">
        <v>2008</v>
      </c>
      <c r="H23" s="36">
        <v>2009</v>
      </c>
      <c r="I23" s="35">
        <v>2010</v>
      </c>
      <c r="J23" s="36">
        <v>2011</v>
      </c>
    </row>
    <row r="24" spans="1:11" ht="14.25">
      <c r="A24" s="4" t="s">
        <v>52</v>
      </c>
      <c r="B24" s="29">
        <f t="shared" ref="B24:E25" si="0">B16/$F16*100</f>
        <v>93.274853801169584</v>
      </c>
      <c r="C24" s="29">
        <f t="shared" si="0"/>
        <v>93.274853801169584</v>
      </c>
      <c r="D24" s="29">
        <f t="shared" si="0"/>
        <v>96.783625730994146</v>
      </c>
      <c r="E24" s="29">
        <f t="shared" si="0"/>
        <v>96.491228070175438</v>
      </c>
      <c r="F24" s="29">
        <v>100</v>
      </c>
      <c r="G24" s="29">
        <f t="shared" ref="G24:J25" si="1">G16/$F16*100</f>
        <v>102.04678362573098</v>
      </c>
      <c r="H24" s="29">
        <f t="shared" si="1"/>
        <v>100</v>
      </c>
      <c r="I24" s="29">
        <f t="shared" si="1"/>
        <v>101.46198830409357</v>
      </c>
      <c r="J24" s="29">
        <f t="shared" si="1"/>
        <v>100.87719298245614</v>
      </c>
    </row>
    <row r="25" spans="1:11" ht="14.25">
      <c r="A25" s="4" t="s">
        <v>48</v>
      </c>
      <c r="B25" s="29">
        <f t="shared" si="0"/>
        <v>97.279116961067217</v>
      </c>
      <c r="C25" s="29">
        <f t="shared" si="0"/>
        <v>99.393503260395178</v>
      </c>
      <c r="D25" s="29">
        <f t="shared" si="0"/>
        <v>98.307730582576198</v>
      </c>
      <c r="E25" s="29">
        <f t="shared" si="0"/>
        <v>96.996303651807025</v>
      </c>
      <c r="F25" s="29">
        <v>100</v>
      </c>
      <c r="G25" s="29">
        <f t="shared" si="1"/>
        <v>96.17539657744635</v>
      </c>
      <c r="H25" s="29">
        <f t="shared" si="1"/>
        <v>96.73805288796845</v>
      </c>
      <c r="I25" s="29">
        <f t="shared" si="1"/>
        <v>97.203635931883383</v>
      </c>
      <c r="J25" s="29">
        <f t="shared" si="1"/>
        <v>97.668222733349765</v>
      </c>
    </row>
    <row r="26" spans="1:11">
      <c r="K26" s="9" t="s">
        <v>82</v>
      </c>
    </row>
    <row r="28" spans="1:11" ht="14.25">
      <c r="C28" s="37"/>
      <c r="D28" s="37"/>
      <c r="E28" s="37"/>
      <c r="F28" s="37"/>
      <c r="G28" s="37"/>
      <c r="H28" s="37"/>
      <c r="I28" s="37"/>
    </row>
    <row r="29" spans="1:11" ht="14.25">
      <c r="C29" s="37"/>
      <c r="D29" s="37"/>
      <c r="E29" s="37"/>
      <c r="F29" s="37"/>
      <c r="G29" s="37"/>
      <c r="H29" s="37"/>
      <c r="I29" s="37"/>
    </row>
    <row r="70" spans="4:10" ht="14.25">
      <c r="D70" s="37"/>
      <c r="E70" s="37"/>
      <c r="F70" s="37"/>
      <c r="G70" s="37"/>
      <c r="H70" s="37"/>
      <c r="I70" s="37"/>
      <c r="J70" s="37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workbookViewId="0"/>
  </sheetViews>
  <sheetFormatPr defaultRowHeight="12.75"/>
  <cols>
    <col min="1" max="16384" width="8.88671875" style="165"/>
  </cols>
  <sheetData>
    <row r="1" spans="1:11">
      <c r="A1" s="161" t="s">
        <v>85</v>
      </c>
    </row>
    <row r="2" spans="1:11">
      <c r="A2" s="165" t="s">
        <v>86</v>
      </c>
    </row>
    <row r="3" spans="1:11">
      <c r="A3" s="165" t="s">
        <v>87</v>
      </c>
    </row>
    <row r="5" spans="1:11">
      <c r="C5" s="162"/>
      <c r="D5" s="166"/>
    </row>
    <row r="6" spans="1:11">
      <c r="C6" s="167">
        <v>2003</v>
      </c>
      <c r="D6" s="167">
        <v>2004</v>
      </c>
      <c r="E6" s="167">
        <v>2005</v>
      </c>
      <c r="F6" s="167">
        <v>2006</v>
      </c>
      <c r="G6" s="167">
        <v>2007</v>
      </c>
      <c r="H6" s="167">
        <v>2008</v>
      </c>
      <c r="I6" s="168">
        <v>2009</v>
      </c>
      <c r="J6" s="167">
        <v>2010</v>
      </c>
      <c r="K6" s="168">
        <v>2011</v>
      </c>
    </row>
    <row r="7" spans="1:11" hidden="1">
      <c r="C7" s="166">
        <v>102.19883477915066</v>
      </c>
      <c r="D7" s="166">
        <v>100.97508843267377</v>
      </c>
      <c r="E7" s="166">
        <v>97.001949727201691</v>
      </c>
      <c r="F7" s="166">
        <v>106.37778106139902</v>
      </c>
      <c r="G7" s="166">
        <v>109.77416062757379</v>
      </c>
      <c r="H7" s="166">
        <v>113.38322399220193</v>
      </c>
      <c r="I7" s="166">
        <v>112.12347277443355</v>
      </c>
      <c r="J7" s="166">
        <v>113.70491709821708</v>
      </c>
      <c r="K7" s="166">
        <v>110.18412580545025</v>
      </c>
    </row>
    <row r="8" spans="1:11">
      <c r="C8" s="169">
        <f t="shared" ref="C8:G8" si="0">C7/$G7*100</f>
        <v>93.099172150244343</v>
      </c>
      <c r="D8" s="169">
        <f t="shared" si="0"/>
        <v>91.984386722161076</v>
      </c>
      <c r="E8" s="169">
        <f t="shared" si="0"/>
        <v>88.365011558864154</v>
      </c>
      <c r="F8" s="169">
        <f t="shared" si="0"/>
        <v>96.906030028598877</v>
      </c>
      <c r="G8" s="169">
        <f t="shared" si="0"/>
        <v>100</v>
      </c>
      <c r="H8" s="169">
        <f>H7/$G7*100</f>
        <v>103.28771665754061</v>
      </c>
      <c r="I8" s="169">
        <f t="shared" ref="I8:K8" si="1">I7/$G7*100</f>
        <v>102.14013218905875</v>
      </c>
      <c r="J8" s="169">
        <f t="shared" si="1"/>
        <v>103.58076659222111</v>
      </c>
      <c r="K8" s="169">
        <f t="shared" si="1"/>
        <v>100.37346236630979</v>
      </c>
    </row>
    <row r="9" spans="1:11">
      <c r="C9" s="162"/>
      <c r="D9" s="166"/>
    </row>
    <row r="10" spans="1:11">
      <c r="C10" s="162"/>
      <c r="D10" s="166"/>
    </row>
    <row r="11" spans="1:11">
      <c r="C11" s="162"/>
      <c r="D11" s="166"/>
    </row>
    <row r="12" spans="1:11">
      <c r="C12" s="162"/>
      <c r="D12" s="166"/>
    </row>
    <row r="13" spans="1:11">
      <c r="C13" s="162"/>
      <c r="D13" s="166"/>
    </row>
    <row r="14" spans="1:11">
      <c r="C14" s="162"/>
      <c r="D14" s="166"/>
    </row>
    <row r="15" spans="1:11">
      <c r="C15" s="162"/>
      <c r="D15" s="166"/>
    </row>
    <row r="16" spans="1:11">
      <c r="C16" s="163"/>
      <c r="D16" s="166"/>
    </row>
    <row r="17" spans="3:4">
      <c r="C17" s="163"/>
      <c r="D17" s="166"/>
    </row>
    <row r="18" spans="3:4">
      <c r="C18" s="163"/>
      <c r="D18" s="166"/>
    </row>
    <row r="19" spans="3:4">
      <c r="C19" s="163"/>
      <c r="D19" s="166"/>
    </row>
    <row r="20" spans="3:4">
      <c r="C20" s="163"/>
      <c r="D20" s="166"/>
    </row>
    <row r="21" spans="3:4">
      <c r="C21" s="163"/>
      <c r="D21" s="166"/>
    </row>
    <row r="22" spans="3:4">
      <c r="C22" s="163"/>
      <c r="D22" s="166"/>
    </row>
    <row r="23" spans="3:4">
      <c r="C23" s="163"/>
      <c r="D23" s="166"/>
    </row>
    <row r="24" spans="3:4">
      <c r="C24" s="164"/>
      <c r="D24" s="166"/>
    </row>
    <row r="25" spans="3:4">
      <c r="C25" s="163"/>
      <c r="D25" s="166"/>
    </row>
    <row r="26" spans="3:4">
      <c r="C26" s="164"/>
      <c r="D26" s="166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AE107"/>
  <sheetViews>
    <sheetView topLeftCell="B1" zoomScale="60" zoomScaleNormal="60" workbookViewId="0">
      <selection activeCell="Q101" sqref="Q101"/>
    </sheetView>
  </sheetViews>
  <sheetFormatPr defaultRowHeight="14.25"/>
  <cols>
    <col min="1" max="1" width="29.109375" style="4" bestFit="1" customWidth="1"/>
    <col min="2" max="4" width="10.109375" style="4" customWidth="1"/>
    <col min="5" max="5" width="9.88671875" style="4" customWidth="1"/>
    <col min="6" max="6" width="10" style="4" customWidth="1"/>
    <col min="7" max="7" width="12.109375" style="4" customWidth="1"/>
    <col min="8" max="9" width="8.88671875" style="4"/>
    <col min="10" max="10" width="10.77734375" style="4" customWidth="1"/>
    <col min="11" max="11" width="8.88671875" style="4"/>
    <col min="12" max="12" width="9.21875" style="4" customWidth="1"/>
    <col min="13" max="13" width="8.88671875" style="4"/>
    <col min="14" max="14" width="8.6640625" style="4" customWidth="1"/>
    <col min="15" max="24" width="8.88671875" style="4"/>
    <col min="25" max="25" width="27.21875" style="4" bestFit="1" customWidth="1"/>
    <col min="26" max="256" width="8.88671875" style="4"/>
    <col min="257" max="257" width="29.109375" style="4" bestFit="1" customWidth="1"/>
    <col min="258" max="260" width="10.109375" style="4" customWidth="1"/>
    <col min="261" max="261" width="9.88671875" style="4" customWidth="1"/>
    <col min="262" max="262" width="17.109375" style="4" customWidth="1"/>
    <col min="263" max="263" width="12.109375" style="4" customWidth="1"/>
    <col min="264" max="265" width="8.88671875" style="4"/>
    <col min="266" max="266" width="10.77734375" style="4" customWidth="1"/>
    <col min="267" max="267" width="8.88671875" style="4"/>
    <col min="268" max="268" width="9.21875" style="4" customWidth="1"/>
    <col min="269" max="269" width="8.88671875" style="4"/>
    <col min="270" max="270" width="8.6640625" style="4" customWidth="1"/>
    <col min="271" max="512" width="8.88671875" style="4"/>
    <col min="513" max="513" width="29.109375" style="4" bestFit="1" customWidth="1"/>
    <col min="514" max="516" width="10.109375" style="4" customWidth="1"/>
    <col min="517" max="517" width="9.88671875" style="4" customWidth="1"/>
    <col min="518" max="518" width="17.109375" style="4" customWidth="1"/>
    <col min="519" max="519" width="12.109375" style="4" customWidth="1"/>
    <col min="520" max="521" width="8.88671875" style="4"/>
    <col min="522" max="522" width="10.77734375" style="4" customWidth="1"/>
    <col min="523" max="523" width="8.88671875" style="4"/>
    <col min="524" max="524" width="9.21875" style="4" customWidth="1"/>
    <col min="525" max="525" width="8.88671875" style="4"/>
    <col min="526" max="526" width="8.6640625" style="4" customWidth="1"/>
    <col min="527" max="768" width="8.88671875" style="4"/>
    <col min="769" max="769" width="29.109375" style="4" bestFit="1" customWidth="1"/>
    <col min="770" max="772" width="10.109375" style="4" customWidth="1"/>
    <col min="773" max="773" width="9.88671875" style="4" customWidth="1"/>
    <col min="774" max="774" width="17.109375" style="4" customWidth="1"/>
    <col min="775" max="775" width="12.109375" style="4" customWidth="1"/>
    <col min="776" max="777" width="8.88671875" style="4"/>
    <col min="778" max="778" width="10.77734375" style="4" customWidth="1"/>
    <col min="779" max="779" width="8.88671875" style="4"/>
    <col min="780" max="780" width="9.21875" style="4" customWidth="1"/>
    <col min="781" max="781" width="8.88671875" style="4"/>
    <col min="782" max="782" width="8.6640625" style="4" customWidth="1"/>
    <col min="783" max="1024" width="8.88671875" style="4"/>
    <col min="1025" max="1025" width="29.109375" style="4" bestFit="1" customWidth="1"/>
    <col min="1026" max="1028" width="10.109375" style="4" customWidth="1"/>
    <col min="1029" max="1029" width="9.88671875" style="4" customWidth="1"/>
    <col min="1030" max="1030" width="17.109375" style="4" customWidth="1"/>
    <col min="1031" max="1031" width="12.109375" style="4" customWidth="1"/>
    <col min="1032" max="1033" width="8.88671875" style="4"/>
    <col min="1034" max="1034" width="10.77734375" style="4" customWidth="1"/>
    <col min="1035" max="1035" width="8.88671875" style="4"/>
    <col min="1036" max="1036" width="9.21875" style="4" customWidth="1"/>
    <col min="1037" max="1037" width="8.88671875" style="4"/>
    <col min="1038" max="1038" width="8.6640625" style="4" customWidth="1"/>
    <col min="1039" max="1280" width="8.88671875" style="4"/>
    <col min="1281" max="1281" width="29.109375" style="4" bestFit="1" customWidth="1"/>
    <col min="1282" max="1284" width="10.109375" style="4" customWidth="1"/>
    <col min="1285" max="1285" width="9.88671875" style="4" customWidth="1"/>
    <col min="1286" max="1286" width="17.109375" style="4" customWidth="1"/>
    <col min="1287" max="1287" width="12.109375" style="4" customWidth="1"/>
    <col min="1288" max="1289" width="8.88671875" style="4"/>
    <col min="1290" max="1290" width="10.77734375" style="4" customWidth="1"/>
    <col min="1291" max="1291" width="8.88671875" style="4"/>
    <col min="1292" max="1292" width="9.21875" style="4" customWidth="1"/>
    <col min="1293" max="1293" width="8.88671875" style="4"/>
    <col min="1294" max="1294" width="8.6640625" style="4" customWidth="1"/>
    <col min="1295" max="1536" width="8.88671875" style="4"/>
    <col min="1537" max="1537" width="29.109375" style="4" bestFit="1" customWidth="1"/>
    <col min="1538" max="1540" width="10.109375" style="4" customWidth="1"/>
    <col min="1541" max="1541" width="9.88671875" style="4" customWidth="1"/>
    <col min="1542" max="1542" width="17.109375" style="4" customWidth="1"/>
    <col min="1543" max="1543" width="12.109375" style="4" customWidth="1"/>
    <col min="1544" max="1545" width="8.88671875" style="4"/>
    <col min="1546" max="1546" width="10.77734375" style="4" customWidth="1"/>
    <col min="1547" max="1547" width="8.88671875" style="4"/>
    <col min="1548" max="1548" width="9.21875" style="4" customWidth="1"/>
    <col min="1549" max="1549" width="8.88671875" style="4"/>
    <col min="1550" max="1550" width="8.6640625" style="4" customWidth="1"/>
    <col min="1551" max="1792" width="8.88671875" style="4"/>
    <col min="1793" max="1793" width="29.109375" style="4" bestFit="1" customWidth="1"/>
    <col min="1794" max="1796" width="10.109375" style="4" customWidth="1"/>
    <col min="1797" max="1797" width="9.88671875" style="4" customWidth="1"/>
    <col min="1798" max="1798" width="17.109375" style="4" customWidth="1"/>
    <col min="1799" max="1799" width="12.109375" style="4" customWidth="1"/>
    <col min="1800" max="1801" width="8.88671875" style="4"/>
    <col min="1802" max="1802" width="10.77734375" style="4" customWidth="1"/>
    <col min="1803" max="1803" width="8.88671875" style="4"/>
    <col min="1804" max="1804" width="9.21875" style="4" customWidth="1"/>
    <col min="1805" max="1805" width="8.88671875" style="4"/>
    <col min="1806" max="1806" width="8.6640625" style="4" customWidth="1"/>
    <col min="1807" max="2048" width="8.88671875" style="4"/>
    <col min="2049" max="2049" width="29.109375" style="4" bestFit="1" customWidth="1"/>
    <col min="2050" max="2052" width="10.109375" style="4" customWidth="1"/>
    <col min="2053" max="2053" width="9.88671875" style="4" customWidth="1"/>
    <col min="2054" max="2054" width="17.109375" style="4" customWidth="1"/>
    <col min="2055" max="2055" width="12.109375" style="4" customWidth="1"/>
    <col min="2056" max="2057" width="8.88671875" style="4"/>
    <col min="2058" max="2058" width="10.77734375" style="4" customWidth="1"/>
    <col min="2059" max="2059" width="8.88671875" style="4"/>
    <col min="2060" max="2060" width="9.21875" style="4" customWidth="1"/>
    <col min="2061" max="2061" width="8.88671875" style="4"/>
    <col min="2062" max="2062" width="8.6640625" style="4" customWidth="1"/>
    <col min="2063" max="2304" width="8.88671875" style="4"/>
    <col min="2305" max="2305" width="29.109375" style="4" bestFit="1" customWidth="1"/>
    <col min="2306" max="2308" width="10.109375" style="4" customWidth="1"/>
    <col min="2309" max="2309" width="9.88671875" style="4" customWidth="1"/>
    <col min="2310" max="2310" width="17.109375" style="4" customWidth="1"/>
    <col min="2311" max="2311" width="12.109375" style="4" customWidth="1"/>
    <col min="2312" max="2313" width="8.88671875" style="4"/>
    <col min="2314" max="2314" width="10.77734375" style="4" customWidth="1"/>
    <col min="2315" max="2315" width="8.88671875" style="4"/>
    <col min="2316" max="2316" width="9.21875" style="4" customWidth="1"/>
    <col min="2317" max="2317" width="8.88671875" style="4"/>
    <col min="2318" max="2318" width="8.6640625" style="4" customWidth="1"/>
    <col min="2319" max="2560" width="8.88671875" style="4"/>
    <col min="2561" max="2561" width="29.109375" style="4" bestFit="1" customWidth="1"/>
    <col min="2562" max="2564" width="10.109375" style="4" customWidth="1"/>
    <col min="2565" max="2565" width="9.88671875" style="4" customWidth="1"/>
    <col min="2566" max="2566" width="17.109375" style="4" customWidth="1"/>
    <col min="2567" max="2567" width="12.109375" style="4" customWidth="1"/>
    <col min="2568" max="2569" width="8.88671875" style="4"/>
    <col min="2570" max="2570" width="10.77734375" style="4" customWidth="1"/>
    <col min="2571" max="2571" width="8.88671875" style="4"/>
    <col min="2572" max="2572" width="9.21875" style="4" customWidth="1"/>
    <col min="2573" max="2573" width="8.88671875" style="4"/>
    <col min="2574" max="2574" width="8.6640625" style="4" customWidth="1"/>
    <col min="2575" max="2816" width="8.88671875" style="4"/>
    <col min="2817" max="2817" width="29.109375" style="4" bestFit="1" customWidth="1"/>
    <col min="2818" max="2820" width="10.109375" style="4" customWidth="1"/>
    <col min="2821" max="2821" width="9.88671875" style="4" customWidth="1"/>
    <col min="2822" max="2822" width="17.109375" style="4" customWidth="1"/>
    <col min="2823" max="2823" width="12.109375" style="4" customWidth="1"/>
    <col min="2824" max="2825" width="8.88671875" style="4"/>
    <col min="2826" max="2826" width="10.77734375" style="4" customWidth="1"/>
    <col min="2827" max="2827" width="8.88671875" style="4"/>
    <col min="2828" max="2828" width="9.21875" style="4" customWidth="1"/>
    <col min="2829" max="2829" width="8.88671875" style="4"/>
    <col min="2830" max="2830" width="8.6640625" style="4" customWidth="1"/>
    <col min="2831" max="3072" width="8.88671875" style="4"/>
    <col min="3073" max="3073" width="29.109375" style="4" bestFit="1" customWidth="1"/>
    <col min="3074" max="3076" width="10.109375" style="4" customWidth="1"/>
    <col min="3077" max="3077" width="9.88671875" style="4" customWidth="1"/>
    <col min="3078" max="3078" width="17.109375" style="4" customWidth="1"/>
    <col min="3079" max="3079" width="12.109375" style="4" customWidth="1"/>
    <col min="3080" max="3081" width="8.88671875" style="4"/>
    <col min="3082" max="3082" width="10.77734375" style="4" customWidth="1"/>
    <col min="3083" max="3083" width="8.88671875" style="4"/>
    <col min="3084" max="3084" width="9.21875" style="4" customWidth="1"/>
    <col min="3085" max="3085" width="8.88671875" style="4"/>
    <col min="3086" max="3086" width="8.6640625" style="4" customWidth="1"/>
    <col min="3087" max="3328" width="8.88671875" style="4"/>
    <col min="3329" max="3329" width="29.109375" style="4" bestFit="1" customWidth="1"/>
    <col min="3330" max="3332" width="10.109375" style="4" customWidth="1"/>
    <col min="3333" max="3333" width="9.88671875" style="4" customWidth="1"/>
    <col min="3334" max="3334" width="17.109375" style="4" customWidth="1"/>
    <col min="3335" max="3335" width="12.109375" style="4" customWidth="1"/>
    <col min="3336" max="3337" width="8.88671875" style="4"/>
    <col min="3338" max="3338" width="10.77734375" style="4" customWidth="1"/>
    <col min="3339" max="3339" width="8.88671875" style="4"/>
    <col min="3340" max="3340" width="9.21875" style="4" customWidth="1"/>
    <col min="3341" max="3341" width="8.88671875" style="4"/>
    <col min="3342" max="3342" width="8.6640625" style="4" customWidth="1"/>
    <col min="3343" max="3584" width="8.88671875" style="4"/>
    <col min="3585" max="3585" width="29.109375" style="4" bestFit="1" customWidth="1"/>
    <col min="3586" max="3588" width="10.109375" style="4" customWidth="1"/>
    <col min="3589" max="3589" width="9.88671875" style="4" customWidth="1"/>
    <col min="3590" max="3590" width="17.109375" style="4" customWidth="1"/>
    <col min="3591" max="3591" width="12.109375" style="4" customWidth="1"/>
    <col min="3592" max="3593" width="8.88671875" style="4"/>
    <col min="3594" max="3594" width="10.77734375" style="4" customWidth="1"/>
    <col min="3595" max="3595" width="8.88671875" style="4"/>
    <col min="3596" max="3596" width="9.21875" style="4" customWidth="1"/>
    <col min="3597" max="3597" width="8.88671875" style="4"/>
    <col min="3598" max="3598" width="8.6640625" style="4" customWidth="1"/>
    <col min="3599" max="3840" width="8.88671875" style="4"/>
    <col min="3841" max="3841" width="29.109375" style="4" bestFit="1" customWidth="1"/>
    <col min="3842" max="3844" width="10.109375" style="4" customWidth="1"/>
    <col min="3845" max="3845" width="9.88671875" style="4" customWidth="1"/>
    <col min="3846" max="3846" width="17.109375" style="4" customWidth="1"/>
    <col min="3847" max="3847" width="12.109375" style="4" customWidth="1"/>
    <col min="3848" max="3849" width="8.88671875" style="4"/>
    <col min="3850" max="3850" width="10.77734375" style="4" customWidth="1"/>
    <col min="3851" max="3851" width="8.88671875" style="4"/>
    <col min="3852" max="3852" width="9.21875" style="4" customWidth="1"/>
    <col min="3853" max="3853" width="8.88671875" style="4"/>
    <col min="3854" max="3854" width="8.6640625" style="4" customWidth="1"/>
    <col min="3855" max="4096" width="8.88671875" style="4"/>
    <col min="4097" max="4097" width="29.109375" style="4" bestFit="1" customWidth="1"/>
    <col min="4098" max="4100" width="10.109375" style="4" customWidth="1"/>
    <col min="4101" max="4101" width="9.88671875" style="4" customWidth="1"/>
    <col min="4102" max="4102" width="17.109375" style="4" customWidth="1"/>
    <col min="4103" max="4103" width="12.109375" style="4" customWidth="1"/>
    <col min="4104" max="4105" width="8.88671875" style="4"/>
    <col min="4106" max="4106" width="10.77734375" style="4" customWidth="1"/>
    <col min="4107" max="4107" width="8.88671875" style="4"/>
    <col min="4108" max="4108" width="9.21875" style="4" customWidth="1"/>
    <col min="4109" max="4109" width="8.88671875" style="4"/>
    <col min="4110" max="4110" width="8.6640625" style="4" customWidth="1"/>
    <col min="4111" max="4352" width="8.88671875" style="4"/>
    <col min="4353" max="4353" width="29.109375" style="4" bestFit="1" customWidth="1"/>
    <col min="4354" max="4356" width="10.109375" style="4" customWidth="1"/>
    <col min="4357" max="4357" width="9.88671875" style="4" customWidth="1"/>
    <col min="4358" max="4358" width="17.109375" style="4" customWidth="1"/>
    <col min="4359" max="4359" width="12.109375" style="4" customWidth="1"/>
    <col min="4360" max="4361" width="8.88671875" style="4"/>
    <col min="4362" max="4362" width="10.77734375" style="4" customWidth="1"/>
    <col min="4363" max="4363" width="8.88671875" style="4"/>
    <col min="4364" max="4364" width="9.21875" style="4" customWidth="1"/>
    <col min="4365" max="4365" width="8.88671875" style="4"/>
    <col min="4366" max="4366" width="8.6640625" style="4" customWidth="1"/>
    <col min="4367" max="4608" width="8.88671875" style="4"/>
    <col min="4609" max="4609" width="29.109375" style="4" bestFit="1" customWidth="1"/>
    <col min="4610" max="4612" width="10.109375" style="4" customWidth="1"/>
    <col min="4613" max="4613" width="9.88671875" style="4" customWidth="1"/>
    <col min="4614" max="4614" width="17.109375" style="4" customWidth="1"/>
    <col min="4615" max="4615" width="12.109375" style="4" customWidth="1"/>
    <col min="4616" max="4617" width="8.88671875" style="4"/>
    <col min="4618" max="4618" width="10.77734375" style="4" customWidth="1"/>
    <col min="4619" max="4619" width="8.88671875" style="4"/>
    <col min="4620" max="4620" width="9.21875" style="4" customWidth="1"/>
    <col min="4621" max="4621" width="8.88671875" style="4"/>
    <col min="4622" max="4622" width="8.6640625" style="4" customWidth="1"/>
    <col min="4623" max="4864" width="8.88671875" style="4"/>
    <col min="4865" max="4865" width="29.109375" style="4" bestFit="1" customWidth="1"/>
    <col min="4866" max="4868" width="10.109375" style="4" customWidth="1"/>
    <col min="4869" max="4869" width="9.88671875" style="4" customWidth="1"/>
    <col min="4870" max="4870" width="17.109375" style="4" customWidth="1"/>
    <col min="4871" max="4871" width="12.109375" style="4" customWidth="1"/>
    <col min="4872" max="4873" width="8.88671875" style="4"/>
    <col min="4874" max="4874" width="10.77734375" style="4" customWidth="1"/>
    <col min="4875" max="4875" width="8.88671875" style="4"/>
    <col min="4876" max="4876" width="9.21875" style="4" customWidth="1"/>
    <col min="4877" max="4877" width="8.88671875" style="4"/>
    <col min="4878" max="4878" width="8.6640625" style="4" customWidth="1"/>
    <col min="4879" max="5120" width="8.88671875" style="4"/>
    <col min="5121" max="5121" width="29.109375" style="4" bestFit="1" customWidth="1"/>
    <col min="5122" max="5124" width="10.109375" style="4" customWidth="1"/>
    <col min="5125" max="5125" width="9.88671875" style="4" customWidth="1"/>
    <col min="5126" max="5126" width="17.109375" style="4" customWidth="1"/>
    <col min="5127" max="5127" width="12.109375" style="4" customWidth="1"/>
    <col min="5128" max="5129" width="8.88671875" style="4"/>
    <col min="5130" max="5130" width="10.77734375" style="4" customWidth="1"/>
    <col min="5131" max="5131" width="8.88671875" style="4"/>
    <col min="5132" max="5132" width="9.21875" style="4" customWidth="1"/>
    <col min="5133" max="5133" width="8.88671875" style="4"/>
    <col min="5134" max="5134" width="8.6640625" style="4" customWidth="1"/>
    <col min="5135" max="5376" width="8.88671875" style="4"/>
    <col min="5377" max="5377" width="29.109375" style="4" bestFit="1" customWidth="1"/>
    <col min="5378" max="5380" width="10.109375" style="4" customWidth="1"/>
    <col min="5381" max="5381" width="9.88671875" style="4" customWidth="1"/>
    <col min="5382" max="5382" width="17.109375" style="4" customWidth="1"/>
    <col min="5383" max="5383" width="12.109375" style="4" customWidth="1"/>
    <col min="5384" max="5385" width="8.88671875" style="4"/>
    <col min="5386" max="5386" width="10.77734375" style="4" customWidth="1"/>
    <col min="5387" max="5387" width="8.88671875" style="4"/>
    <col min="5388" max="5388" width="9.21875" style="4" customWidth="1"/>
    <col min="5389" max="5389" width="8.88671875" style="4"/>
    <col min="5390" max="5390" width="8.6640625" style="4" customWidth="1"/>
    <col min="5391" max="5632" width="8.88671875" style="4"/>
    <col min="5633" max="5633" width="29.109375" style="4" bestFit="1" customWidth="1"/>
    <col min="5634" max="5636" width="10.109375" style="4" customWidth="1"/>
    <col min="5637" max="5637" width="9.88671875" style="4" customWidth="1"/>
    <col min="5638" max="5638" width="17.109375" style="4" customWidth="1"/>
    <col min="5639" max="5639" width="12.109375" style="4" customWidth="1"/>
    <col min="5640" max="5641" width="8.88671875" style="4"/>
    <col min="5642" max="5642" width="10.77734375" style="4" customWidth="1"/>
    <col min="5643" max="5643" width="8.88671875" style="4"/>
    <col min="5644" max="5644" width="9.21875" style="4" customWidth="1"/>
    <col min="5645" max="5645" width="8.88671875" style="4"/>
    <col min="5646" max="5646" width="8.6640625" style="4" customWidth="1"/>
    <col min="5647" max="5888" width="8.88671875" style="4"/>
    <col min="5889" max="5889" width="29.109375" style="4" bestFit="1" customWidth="1"/>
    <col min="5890" max="5892" width="10.109375" style="4" customWidth="1"/>
    <col min="5893" max="5893" width="9.88671875" style="4" customWidth="1"/>
    <col min="5894" max="5894" width="17.109375" style="4" customWidth="1"/>
    <col min="5895" max="5895" width="12.109375" style="4" customWidth="1"/>
    <col min="5896" max="5897" width="8.88671875" style="4"/>
    <col min="5898" max="5898" width="10.77734375" style="4" customWidth="1"/>
    <col min="5899" max="5899" width="8.88671875" style="4"/>
    <col min="5900" max="5900" width="9.21875" style="4" customWidth="1"/>
    <col min="5901" max="5901" width="8.88671875" style="4"/>
    <col min="5902" max="5902" width="8.6640625" style="4" customWidth="1"/>
    <col min="5903" max="6144" width="8.88671875" style="4"/>
    <col min="6145" max="6145" width="29.109375" style="4" bestFit="1" customWidth="1"/>
    <col min="6146" max="6148" width="10.109375" style="4" customWidth="1"/>
    <col min="6149" max="6149" width="9.88671875" style="4" customWidth="1"/>
    <col min="6150" max="6150" width="17.109375" style="4" customWidth="1"/>
    <col min="6151" max="6151" width="12.109375" style="4" customWidth="1"/>
    <col min="6152" max="6153" width="8.88671875" style="4"/>
    <col min="6154" max="6154" width="10.77734375" style="4" customWidth="1"/>
    <col min="6155" max="6155" width="8.88671875" style="4"/>
    <col min="6156" max="6156" width="9.21875" style="4" customWidth="1"/>
    <col min="6157" max="6157" width="8.88671875" style="4"/>
    <col min="6158" max="6158" width="8.6640625" style="4" customWidth="1"/>
    <col min="6159" max="6400" width="8.88671875" style="4"/>
    <col min="6401" max="6401" width="29.109375" style="4" bestFit="1" customWidth="1"/>
    <col min="6402" max="6404" width="10.109375" style="4" customWidth="1"/>
    <col min="6405" max="6405" width="9.88671875" style="4" customWidth="1"/>
    <col min="6406" max="6406" width="17.109375" style="4" customWidth="1"/>
    <col min="6407" max="6407" width="12.109375" style="4" customWidth="1"/>
    <col min="6408" max="6409" width="8.88671875" style="4"/>
    <col min="6410" max="6410" width="10.77734375" style="4" customWidth="1"/>
    <col min="6411" max="6411" width="8.88671875" style="4"/>
    <col min="6412" max="6412" width="9.21875" style="4" customWidth="1"/>
    <col min="6413" max="6413" width="8.88671875" style="4"/>
    <col min="6414" max="6414" width="8.6640625" style="4" customWidth="1"/>
    <col min="6415" max="6656" width="8.88671875" style="4"/>
    <col min="6657" max="6657" width="29.109375" style="4" bestFit="1" customWidth="1"/>
    <col min="6658" max="6660" width="10.109375" style="4" customWidth="1"/>
    <col min="6661" max="6661" width="9.88671875" style="4" customWidth="1"/>
    <col min="6662" max="6662" width="17.109375" style="4" customWidth="1"/>
    <col min="6663" max="6663" width="12.109375" style="4" customWidth="1"/>
    <col min="6664" max="6665" width="8.88671875" style="4"/>
    <col min="6666" max="6666" width="10.77734375" style="4" customWidth="1"/>
    <col min="6667" max="6667" width="8.88671875" style="4"/>
    <col min="6668" max="6668" width="9.21875" style="4" customWidth="1"/>
    <col min="6669" max="6669" width="8.88671875" style="4"/>
    <col min="6670" max="6670" width="8.6640625" style="4" customWidth="1"/>
    <col min="6671" max="6912" width="8.88671875" style="4"/>
    <col min="6913" max="6913" width="29.109375" style="4" bestFit="1" customWidth="1"/>
    <col min="6914" max="6916" width="10.109375" style="4" customWidth="1"/>
    <col min="6917" max="6917" width="9.88671875" style="4" customWidth="1"/>
    <col min="6918" max="6918" width="17.109375" style="4" customWidth="1"/>
    <col min="6919" max="6919" width="12.109375" style="4" customWidth="1"/>
    <col min="6920" max="6921" width="8.88671875" style="4"/>
    <col min="6922" max="6922" width="10.77734375" style="4" customWidth="1"/>
    <col min="6923" max="6923" width="8.88671875" style="4"/>
    <col min="6924" max="6924" width="9.21875" style="4" customWidth="1"/>
    <col min="6925" max="6925" width="8.88671875" style="4"/>
    <col min="6926" max="6926" width="8.6640625" style="4" customWidth="1"/>
    <col min="6927" max="7168" width="8.88671875" style="4"/>
    <col min="7169" max="7169" width="29.109375" style="4" bestFit="1" customWidth="1"/>
    <col min="7170" max="7172" width="10.109375" style="4" customWidth="1"/>
    <col min="7173" max="7173" width="9.88671875" style="4" customWidth="1"/>
    <col min="7174" max="7174" width="17.109375" style="4" customWidth="1"/>
    <col min="7175" max="7175" width="12.109375" style="4" customWidth="1"/>
    <col min="7176" max="7177" width="8.88671875" style="4"/>
    <col min="7178" max="7178" width="10.77734375" style="4" customWidth="1"/>
    <col min="7179" max="7179" width="8.88671875" style="4"/>
    <col min="7180" max="7180" width="9.21875" style="4" customWidth="1"/>
    <col min="7181" max="7181" width="8.88671875" style="4"/>
    <col min="7182" max="7182" width="8.6640625" style="4" customWidth="1"/>
    <col min="7183" max="7424" width="8.88671875" style="4"/>
    <col min="7425" max="7425" width="29.109375" style="4" bestFit="1" customWidth="1"/>
    <col min="7426" max="7428" width="10.109375" style="4" customWidth="1"/>
    <col min="7429" max="7429" width="9.88671875" style="4" customWidth="1"/>
    <col min="7430" max="7430" width="17.109375" style="4" customWidth="1"/>
    <col min="7431" max="7431" width="12.109375" style="4" customWidth="1"/>
    <col min="7432" max="7433" width="8.88671875" style="4"/>
    <col min="7434" max="7434" width="10.77734375" style="4" customWidth="1"/>
    <col min="7435" max="7435" width="8.88671875" style="4"/>
    <col min="7436" max="7436" width="9.21875" style="4" customWidth="1"/>
    <col min="7437" max="7437" width="8.88671875" style="4"/>
    <col min="7438" max="7438" width="8.6640625" style="4" customWidth="1"/>
    <col min="7439" max="7680" width="8.88671875" style="4"/>
    <col min="7681" max="7681" width="29.109375" style="4" bestFit="1" customWidth="1"/>
    <col min="7682" max="7684" width="10.109375" style="4" customWidth="1"/>
    <col min="7685" max="7685" width="9.88671875" style="4" customWidth="1"/>
    <col min="7686" max="7686" width="17.109375" style="4" customWidth="1"/>
    <col min="7687" max="7687" width="12.109375" style="4" customWidth="1"/>
    <col min="7688" max="7689" width="8.88671875" style="4"/>
    <col min="7690" max="7690" width="10.77734375" style="4" customWidth="1"/>
    <col min="7691" max="7691" width="8.88671875" style="4"/>
    <col min="7692" max="7692" width="9.21875" style="4" customWidth="1"/>
    <col min="7693" max="7693" width="8.88671875" style="4"/>
    <col min="7694" max="7694" width="8.6640625" style="4" customWidth="1"/>
    <col min="7695" max="7936" width="8.88671875" style="4"/>
    <col min="7937" max="7937" width="29.109375" style="4" bestFit="1" customWidth="1"/>
    <col min="7938" max="7940" width="10.109375" style="4" customWidth="1"/>
    <col min="7941" max="7941" width="9.88671875" style="4" customWidth="1"/>
    <col min="7942" max="7942" width="17.109375" style="4" customWidth="1"/>
    <col min="7943" max="7943" width="12.109375" style="4" customWidth="1"/>
    <col min="7944" max="7945" width="8.88671875" style="4"/>
    <col min="7946" max="7946" width="10.77734375" style="4" customWidth="1"/>
    <col min="7947" max="7947" width="8.88671875" style="4"/>
    <col min="7948" max="7948" width="9.21875" style="4" customWidth="1"/>
    <col min="7949" max="7949" width="8.88671875" style="4"/>
    <col min="7950" max="7950" width="8.6640625" style="4" customWidth="1"/>
    <col min="7951" max="8192" width="8.88671875" style="4"/>
    <col min="8193" max="8193" width="29.109375" style="4" bestFit="1" customWidth="1"/>
    <col min="8194" max="8196" width="10.109375" style="4" customWidth="1"/>
    <col min="8197" max="8197" width="9.88671875" style="4" customWidth="1"/>
    <col min="8198" max="8198" width="17.109375" style="4" customWidth="1"/>
    <col min="8199" max="8199" width="12.109375" style="4" customWidth="1"/>
    <col min="8200" max="8201" width="8.88671875" style="4"/>
    <col min="8202" max="8202" width="10.77734375" style="4" customWidth="1"/>
    <col min="8203" max="8203" width="8.88671875" style="4"/>
    <col min="8204" max="8204" width="9.21875" style="4" customWidth="1"/>
    <col min="8205" max="8205" width="8.88671875" style="4"/>
    <col min="8206" max="8206" width="8.6640625" style="4" customWidth="1"/>
    <col min="8207" max="8448" width="8.88671875" style="4"/>
    <col min="8449" max="8449" width="29.109375" style="4" bestFit="1" customWidth="1"/>
    <col min="8450" max="8452" width="10.109375" style="4" customWidth="1"/>
    <col min="8453" max="8453" width="9.88671875" style="4" customWidth="1"/>
    <col min="8454" max="8454" width="17.109375" style="4" customWidth="1"/>
    <col min="8455" max="8455" width="12.109375" style="4" customWidth="1"/>
    <col min="8456" max="8457" width="8.88671875" style="4"/>
    <col min="8458" max="8458" width="10.77734375" style="4" customWidth="1"/>
    <col min="8459" max="8459" width="8.88671875" style="4"/>
    <col min="8460" max="8460" width="9.21875" style="4" customWidth="1"/>
    <col min="8461" max="8461" width="8.88671875" style="4"/>
    <col min="8462" max="8462" width="8.6640625" style="4" customWidth="1"/>
    <col min="8463" max="8704" width="8.88671875" style="4"/>
    <col min="8705" max="8705" width="29.109375" style="4" bestFit="1" customWidth="1"/>
    <col min="8706" max="8708" width="10.109375" style="4" customWidth="1"/>
    <col min="8709" max="8709" width="9.88671875" style="4" customWidth="1"/>
    <col min="8710" max="8710" width="17.109375" style="4" customWidth="1"/>
    <col min="8711" max="8711" width="12.109375" style="4" customWidth="1"/>
    <col min="8712" max="8713" width="8.88671875" style="4"/>
    <col min="8714" max="8714" width="10.77734375" style="4" customWidth="1"/>
    <col min="8715" max="8715" width="8.88671875" style="4"/>
    <col min="8716" max="8716" width="9.21875" style="4" customWidth="1"/>
    <col min="8717" max="8717" width="8.88671875" style="4"/>
    <col min="8718" max="8718" width="8.6640625" style="4" customWidth="1"/>
    <col min="8719" max="8960" width="8.88671875" style="4"/>
    <col min="8961" max="8961" width="29.109375" style="4" bestFit="1" customWidth="1"/>
    <col min="8962" max="8964" width="10.109375" style="4" customWidth="1"/>
    <col min="8965" max="8965" width="9.88671875" style="4" customWidth="1"/>
    <col min="8966" max="8966" width="17.109375" style="4" customWidth="1"/>
    <col min="8967" max="8967" width="12.109375" style="4" customWidth="1"/>
    <col min="8968" max="8969" width="8.88671875" style="4"/>
    <col min="8970" max="8970" width="10.77734375" style="4" customWidth="1"/>
    <col min="8971" max="8971" width="8.88671875" style="4"/>
    <col min="8972" max="8972" width="9.21875" style="4" customWidth="1"/>
    <col min="8973" max="8973" width="8.88671875" style="4"/>
    <col min="8974" max="8974" width="8.6640625" style="4" customWidth="1"/>
    <col min="8975" max="9216" width="8.88671875" style="4"/>
    <col min="9217" max="9217" width="29.109375" style="4" bestFit="1" customWidth="1"/>
    <col min="9218" max="9220" width="10.109375" style="4" customWidth="1"/>
    <col min="9221" max="9221" width="9.88671875" style="4" customWidth="1"/>
    <col min="9222" max="9222" width="17.109375" style="4" customWidth="1"/>
    <col min="9223" max="9223" width="12.109375" style="4" customWidth="1"/>
    <col min="9224" max="9225" width="8.88671875" style="4"/>
    <col min="9226" max="9226" width="10.77734375" style="4" customWidth="1"/>
    <col min="9227" max="9227" width="8.88671875" style="4"/>
    <col min="9228" max="9228" width="9.21875" style="4" customWidth="1"/>
    <col min="9229" max="9229" width="8.88671875" style="4"/>
    <col min="9230" max="9230" width="8.6640625" style="4" customWidth="1"/>
    <col min="9231" max="9472" width="8.88671875" style="4"/>
    <col min="9473" max="9473" width="29.109375" style="4" bestFit="1" customWidth="1"/>
    <col min="9474" max="9476" width="10.109375" style="4" customWidth="1"/>
    <col min="9477" max="9477" width="9.88671875" style="4" customWidth="1"/>
    <col min="9478" max="9478" width="17.109375" style="4" customWidth="1"/>
    <col min="9479" max="9479" width="12.109375" style="4" customWidth="1"/>
    <col min="9480" max="9481" width="8.88671875" style="4"/>
    <col min="9482" max="9482" width="10.77734375" style="4" customWidth="1"/>
    <col min="9483" max="9483" width="8.88671875" style="4"/>
    <col min="9484" max="9484" width="9.21875" style="4" customWidth="1"/>
    <col min="9485" max="9485" width="8.88671875" style="4"/>
    <col min="9486" max="9486" width="8.6640625" style="4" customWidth="1"/>
    <col min="9487" max="9728" width="8.88671875" style="4"/>
    <col min="9729" max="9729" width="29.109375" style="4" bestFit="1" customWidth="1"/>
    <col min="9730" max="9732" width="10.109375" style="4" customWidth="1"/>
    <col min="9733" max="9733" width="9.88671875" style="4" customWidth="1"/>
    <col min="9734" max="9734" width="17.109375" style="4" customWidth="1"/>
    <col min="9735" max="9735" width="12.109375" style="4" customWidth="1"/>
    <col min="9736" max="9737" width="8.88671875" style="4"/>
    <col min="9738" max="9738" width="10.77734375" style="4" customWidth="1"/>
    <col min="9739" max="9739" width="8.88671875" style="4"/>
    <col min="9740" max="9740" width="9.21875" style="4" customWidth="1"/>
    <col min="9741" max="9741" width="8.88671875" style="4"/>
    <col min="9742" max="9742" width="8.6640625" style="4" customWidth="1"/>
    <col min="9743" max="9984" width="8.88671875" style="4"/>
    <col min="9985" max="9985" width="29.109375" style="4" bestFit="1" customWidth="1"/>
    <col min="9986" max="9988" width="10.109375" style="4" customWidth="1"/>
    <col min="9989" max="9989" width="9.88671875" style="4" customWidth="1"/>
    <col min="9990" max="9990" width="17.109375" style="4" customWidth="1"/>
    <col min="9991" max="9991" width="12.109375" style="4" customWidth="1"/>
    <col min="9992" max="9993" width="8.88671875" style="4"/>
    <col min="9994" max="9994" width="10.77734375" style="4" customWidth="1"/>
    <col min="9995" max="9995" width="8.88671875" style="4"/>
    <col min="9996" max="9996" width="9.21875" style="4" customWidth="1"/>
    <col min="9997" max="9997" width="8.88671875" style="4"/>
    <col min="9998" max="9998" width="8.6640625" style="4" customWidth="1"/>
    <col min="9999" max="10240" width="8.88671875" style="4"/>
    <col min="10241" max="10241" width="29.109375" style="4" bestFit="1" customWidth="1"/>
    <col min="10242" max="10244" width="10.109375" style="4" customWidth="1"/>
    <col min="10245" max="10245" width="9.88671875" style="4" customWidth="1"/>
    <col min="10246" max="10246" width="17.109375" style="4" customWidth="1"/>
    <col min="10247" max="10247" width="12.109375" style="4" customWidth="1"/>
    <col min="10248" max="10249" width="8.88671875" style="4"/>
    <col min="10250" max="10250" width="10.77734375" style="4" customWidth="1"/>
    <col min="10251" max="10251" width="8.88671875" style="4"/>
    <col min="10252" max="10252" width="9.21875" style="4" customWidth="1"/>
    <col min="10253" max="10253" width="8.88671875" style="4"/>
    <col min="10254" max="10254" width="8.6640625" style="4" customWidth="1"/>
    <col min="10255" max="10496" width="8.88671875" style="4"/>
    <col min="10497" max="10497" width="29.109375" style="4" bestFit="1" customWidth="1"/>
    <col min="10498" max="10500" width="10.109375" style="4" customWidth="1"/>
    <col min="10501" max="10501" width="9.88671875" style="4" customWidth="1"/>
    <col min="10502" max="10502" width="17.109375" style="4" customWidth="1"/>
    <col min="10503" max="10503" width="12.109375" style="4" customWidth="1"/>
    <col min="10504" max="10505" width="8.88671875" style="4"/>
    <col min="10506" max="10506" width="10.77734375" style="4" customWidth="1"/>
    <col min="10507" max="10507" width="8.88671875" style="4"/>
    <col min="10508" max="10508" width="9.21875" style="4" customWidth="1"/>
    <col min="10509" max="10509" width="8.88671875" style="4"/>
    <col min="10510" max="10510" width="8.6640625" style="4" customWidth="1"/>
    <col min="10511" max="10752" width="8.88671875" style="4"/>
    <col min="10753" max="10753" width="29.109375" style="4" bestFit="1" customWidth="1"/>
    <col min="10754" max="10756" width="10.109375" style="4" customWidth="1"/>
    <col min="10757" max="10757" width="9.88671875" style="4" customWidth="1"/>
    <col min="10758" max="10758" width="17.109375" style="4" customWidth="1"/>
    <col min="10759" max="10759" width="12.109375" style="4" customWidth="1"/>
    <col min="10760" max="10761" width="8.88671875" style="4"/>
    <col min="10762" max="10762" width="10.77734375" style="4" customWidth="1"/>
    <col min="10763" max="10763" width="8.88671875" style="4"/>
    <col min="10764" max="10764" width="9.21875" style="4" customWidth="1"/>
    <col min="10765" max="10765" width="8.88671875" style="4"/>
    <col min="10766" max="10766" width="8.6640625" style="4" customWidth="1"/>
    <col min="10767" max="11008" width="8.88671875" style="4"/>
    <col min="11009" max="11009" width="29.109375" style="4" bestFit="1" customWidth="1"/>
    <col min="11010" max="11012" width="10.109375" style="4" customWidth="1"/>
    <col min="11013" max="11013" width="9.88671875" style="4" customWidth="1"/>
    <col min="11014" max="11014" width="17.109375" style="4" customWidth="1"/>
    <col min="11015" max="11015" width="12.109375" style="4" customWidth="1"/>
    <col min="11016" max="11017" width="8.88671875" style="4"/>
    <col min="11018" max="11018" width="10.77734375" style="4" customWidth="1"/>
    <col min="11019" max="11019" width="8.88671875" style="4"/>
    <col min="11020" max="11020" width="9.21875" style="4" customWidth="1"/>
    <col min="11021" max="11021" width="8.88671875" style="4"/>
    <col min="11022" max="11022" width="8.6640625" style="4" customWidth="1"/>
    <col min="11023" max="11264" width="8.88671875" style="4"/>
    <col min="11265" max="11265" width="29.109375" style="4" bestFit="1" customWidth="1"/>
    <col min="11266" max="11268" width="10.109375" style="4" customWidth="1"/>
    <col min="11269" max="11269" width="9.88671875" style="4" customWidth="1"/>
    <col min="11270" max="11270" width="17.109375" style="4" customWidth="1"/>
    <col min="11271" max="11271" width="12.109375" style="4" customWidth="1"/>
    <col min="11272" max="11273" width="8.88671875" style="4"/>
    <col min="11274" max="11274" width="10.77734375" style="4" customWidth="1"/>
    <col min="11275" max="11275" width="8.88671875" style="4"/>
    <col min="11276" max="11276" width="9.21875" style="4" customWidth="1"/>
    <col min="11277" max="11277" width="8.88671875" style="4"/>
    <col min="11278" max="11278" width="8.6640625" style="4" customWidth="1"/>
    <col min="11279" max="11520" width="8.88671875" style="4"/>
    <col min="11521" max="11521" width="29.109375" style="4" bestFit="1" customWidth="1"/>
    <col min="11522" max="11524" width="10.109375" style="4" customWidth="1"/>
    <col min="11525" max="11525" width="9.88671875" style="4" customWidth="1"/>
    <col min="11526" max="11526" width="17.109375" style="4" customWidth="1"/>
    <col min="11527" max="11527" width="12.109375" style="4" customWidth="1"/>
    <col min="11528" max="11529" width="8.88671875" style="4"/>
    <col min="11530" max="11530" width="10.77734375" style="4" customWidth="1"/>
    <col min="11531" max="11531" width="8.88671875" style="4"/>
    <col min="11532" max="11532" width="9.21875" style="4" customWidth="1"/>
    <col min="11533" max="11533" width="8.88671875" style="4"/>
    <col min="11534" max="11534" width="8.6640625" style="4" customWidth="1"/>
    <col min="11535" max="11776" width="8.88671875" style="4"/>
    <col min="11777" max="11777" width="29.109375" style="4" bestFit="1" customWidth="1"/>
    <col min="11778" max="11780" width="10.109375" style="4" customWidth="1"/>
    <col min="11781" max="11781" width="9.88671875" style="4" customWidth="1"/>
    <col min="11782" max="11782" width="17.109375" style="4" customWidth="1"/>
    <col min="11783" max="11783" width="12.109375" style="4" customWidth="1"/>
    <col min="11784" max="11785" width="8.88671875" style="4"/>
    <col min="11786" max="11786" width="10.77734375" style="4" customWidth="1"/>
    <col min="11787" max="11787" width="8.88671875" style="4"/>
    <col min="11788" max="11788" width="9.21875" style="4" customWidth="1"/>
    <col min="11789" max="11789" width="8.88671875" style="4"/>
    <col min="11790" max="11790" width="8.6640625" style="4" customWidth="1"/>
    <col min="11791" max="12032" width="8.88671875" style="4"/>
    <col min="12033" max="12033" width="29.109375" style="4" bestFit="1" customWidth="1"/>
    <col min="12034" max="12036" width="10.109375" style="4" customWidth="1"/>
    <col min="12037" max="12037" width="9.88671875" style="4" customWidth="1"/>
    <col min="12038" max="12038" width="17.109375" style="4" customWidth="1"/>
    <col min="12039" max="12039" width="12.109375" style="4" customWidth="1"/>
    <col min="12040" max="12041" width="8.88671875" style="4"/>
    <col min="12042" max="12042" width="10.77734375" style="4" customWidth="1"/>
    <col min="12043" max="12043" width="8.88671875" style="4"/>
    <col min="12044" max="12044" width="9.21875" style="4" customWidth="1"/>
    <col min="12045" max="12045" width="8.88671875" style="4"/>
    <col min="12046" max="12046" width="8.6640625" style="4" customWidth="1"/>
    <col min="12047" max="12288" width="8.88671875" style="4"/>
    <col min="12289" max="12289" width="29.109375" style="4" bestFit="1" customWidth="1"/>
    <col min="12290" max="12292" width="10.109375" style="4" customWidth="1"/>
    <col min="12293" max="12293" width="9.88671875" style="4" customWidth="1"/>
    <col min="12294" max="12294" width="17.109375" style="4" customWidth="1"/>
    <col min="12295" max="12295" width="12.109375" style="4" customWidth="1"/>
    <col min="12296" max="12297" width="8.88671875" style="4"/>
    <col min="12298" max="12298" width="10.77734375" style="4" customWidth="1"/>
    <col min="12299" max="12299" width="8.88671875" style="4"/>
    <col min="12300" max="12300" width="9.21875" style="4" customWidth="1"/>
    <col min="12301" max="12301" width="8.88671875" style="4"/>
    <col min="12302" max="12302" width="8.6640625" style="4" customWidth="1"/>
    <col min="12303" max="12544" width="8.88671875" style="4"/>
    <col min="12545" max="12545" width="29.109375" style="4" bestFit="1" customWidth="1"/>
    <col min="12546" max="12548" width="10.109375" style="4" customWidth="1"/>
    <col min="12549" max="12549" width="9.88671875" style="4" customWidth="1"/>
    <col min="12550" max="12550" width="17.109375" style="4" customWidth="1"/>
    <col min="12551" max="12551" width="12.109375" style="4" customWidth="1"/>
    <col min="12552" max="12553" width="8.88671875" style="4"/>
    <col min="12554" max="12554" width="10.77734375" style="4" customWidth="1"/>
    <col min="12555" max="12555" width="8.88671875" style="4"/>
    <col min="12556" max="12556" width="9.21875" style="4" customWidth="1"/>
    <col min="12557" max="12557" width="8.88671875" style="4"/>
    <col min="12558" max="12558" width="8.6640625" style="4" customWidth="1"/>
    <col min="12559" max="12800" width="8.88671875" style="4"/>
    <col min="12801" max="12801" width="29.109375" style="4" bestFit="1" customWidth="1"/>
    <col min="12802" max="12804" width="10.109375" style="4" customWidth="1"/>
    <col min="12805" max="12805" width="9.88671875" style="4" customWidth="1"/>
    <col min="12806" max="12806" width="17.109375" style="4" customWidth="1"/>
    <col min="12807" max="12807" width="12.109375" style="4" customWidth="1"/>
    <col min="12808" max="12809" width="8.88671875" style="4"/>
    <col min="12810" max="12810" width="10.77734375" style="4" customWidth="1"/>
    <col min="12811" max="12811" width="8.88671875" style="4"/>
    <col min="12812" max="12812" width="9.21875" style="4" customWidth="1"/>
    <col min="12813" max="12813" width="8.88671875" style="4"/>
    <col min="12814" max="12814" width="8.6640625" style="4" customWidth="1"/>
    <col min="12815" max="13056" width="8.88671875" style="4"/>
    <col min="13057" max="13057" width="29.109375" style="4" bestFit="1" customWidth="1"/>
    <col min="13058" max="13060" width="10.109375" style="4" customWidth="1"/>
    <col min="13061" max="13061" width="9.88671875" style="4" customWidth="1"/>
    <col min="13062" max="13062" width="17.109375" style="4" customWidth="1"/>
    <col min="13063" max="13063" width="12.109375" style="4" customWidth="1"/>
    <col min="13064" max="13065" width="8.88671875" style="4"/>
    <col min="13066" max="13066" width="10.77734375" style="4" customWidth="1"/>
    <col min="13067" max="13067" width="8.88671875" style="4"/>
    <col min="13068" max="13068" width="9.21875" style="4" customWidth="1"/>
    <col min="13069" max="13069" width="8.88671875" style="4"/>
    <col min="13070" max="13070" width="8.6640625" style="4" customWidth="1"/>
    <col min="13071" max="13312" width="8.88671875" style="4"/>
    <col min="13313" max="13313" width="29.109375" style="4" bestFit="1" customWidth="1"/>
    <col min="13314" max="13316" width="10.109375" style="4" customWidth="1"/>
    <col min="13317" max="13317" width="9.88671875" style="4" customWidth="1"/>
    <col min="13318" max="13318" width="17.109375" style="4" customWidth="1"/>
    <col min="13319" max="13319" width="12.109375" style="4" customWidth="1"/>
    <col min="13320" max="13321" width="8.88671875" style="4"/>
    <col min="13322" max="13322" width="10.77734375" style="4" customWidth="1"/>
    <col min="13323" max="13323" width="8.88671875" style="4"/>
    <col min="13324" max="13324" width="9.21875" style="4" customWidth="1"/>
    <col min="13325" max="13325" width="8.88671875" style="4"/>
    <col min="13326" max="13326" width="8.6640625" style="4" customWidth="1"/>
    <col min="13327" max="13568" width="8.88671875" style="4"/>
    <col min="13569" max="13569" width="29.109375" style="4" bestFit="1" customWidth="1"/>
    <col min="13570" max="13572" width="10.109375" style="4" customWidth="1"/>
    <col min="13573" max="13573" width="9.88671875" style="4" customWidth="1"/>
    <col min="13574" max="13574" width="17.109375" style="4" customWidth="1"/>
    <col min="13575" max="13575" width="12.109375" style="4" customWidth="1"/>
    <col min="13576" max="13577" width="8.88671875" style="4"/>
    <col min="13578" max="13578" width="10.77734375" style="4" customWidth="1"/>
    <col min="13579" max="13579" width="8.88671875" style="4"/>
    <col min="13580" max="13580" width="9.21875" style="4" customWidth="1"/>
    <col min="13581" max="13581" width="8.88671875" style="4"/>
    <col min="13582" max="13582" width="8.6640625" style="4" customWidth="1"/>
    <col min="13583" max="13824" width="8.88671875" style="4"/>
    <col min="13825" max="13825" width="29.109375" style="4" bestFit="1" customWidth="1"/>
    <col min="13826" max="13828" width="10.109375" style="4" customWidth="1"/>
    <col min="13829" max="13829" width="9.88671875" style="4" customWidth="1"/>
    <col min="13830" max="13830" width="17.109375" style="4" customWidth="1"/>
    <col min="13831" max="13831" width="12.109375" style="4" customWidth="1"/>
    <col min="13832" max="13833" width="8.88671875" style="4"/>
    <col min="13834" max="13834" width="10.77734375" style="4" customWidth="1"/>
    <col min="13835" max="13835" width="8.88671875" style="4"/>
    <col min="13836" max="13836" width="9.21875" style="4" customWidth="1"/>
    <col min="13837" max="13837" width="8.88671875" style="4"/>
    <col min="13838" max="13838" width="8.6640625" style="4" customWidth="1"/>
    <col min="13839" max="14080" width="8.88671875" style="4"/>
    <col min="14081" max="14081" width="29.109375" style="4" bestFit="1" customWidth="1"/>
    <col min="14082" max="14084" width="10.109375" style="4" customWidth="1"/>
    <col min="14085" max="14085" width="9.88671875" style="4" customWidth="1"/>
    <col min="14086" max="14086" width="17.109375" style="4" customWidth="1"/>
    <col min="14087" max="14087" width="12.109375" style="4" customWidth="1"/>
    <col min="14088" max="14089" width="8.88671875" style="4"/>
    <col min="14090" max="14090" width="10.77734375" style="4" customWidth="1"/>
    <col min="14091" max="14091" width="8.88671875" style="4"/>
    <col min="14092" max="14092" width="9.21875" style="4" customWidth="1"/>
    <col min="14093" max="14093" width="8.88671875" style="4"/>
    <col min="14094" max="14094" width="8.6640625" style="4" customWidth="1"/>
    <col min="14095" max="14336" width="8.88671875" style="4"/>
    <col min="14337" max="14337" width="29.109375" style="4" bestFit="1" customWidth="1"/>
    <col min="14338" max="14340" width="10.109375" style="4" customWidth="1"/>
    <col min="14341" max="14341" width="9.88671875" style="4" customWidth="1"/>
    <col min="14342" max="14342" width="17.109375" style="4" customWidth="1"/>
    <col min="14343" max="14343" width="12.109375" style="4" customWidth="1"/>
    <col min="14344" max="14345" width="8.88671875" style="4"/>
    <col min="14346" max="14346" width="10.77734375" style="4" customWidth="1"/>
    <col min="14347" max="14347" width="8.88671875" style="4"/>
    <col min="14348" max="14348" width="9.21875" style="4" customWidth="1"/>
    <col min="14349" max="14349" width="8.88671875" style="4"/>
    <col min="14350" max="14350" width="8.6640625" style="4" customWidth="1"/>
    <col min="14351" max="14592" width="8.88671875" style="4"/>
    <col min="14593" max="14593" width="29.109375" style="4" bestFit="1" customWidth="1"/>
    <col min="14594" max="14596" width="10.109375" style="4" customWidth="1"/>
    <col min="14597" max="14597" width="9.88671875" style="4" customWidth="1"/>
    <col min="14598" max="14598" width="17.109375" style="4" customWidth="1"/>
    <col min="14599" max="14599" width="12.109375" style="4" customWidth="1"/>
    <col min="14600" max="14601" width="8.88671875" style="4"/>
    <col min="14602" max="14602" width="10.77734375" style="4" customWidth="1"/>
    <col min="14603" max="14603" width="8.88671875" style="4"/>
    <col min="14604" max="14604" width="9.21875" style="4" customWidth="1"/>
    <col min="14605" max="14605" width="8.88671875" style="4"/>
    <col min="14606" max="14606" width="8.6640625" style="4" customWidth="1"/>
    <col min="14607" max="14848" width="8.88671875" style="4"/>
    <col min="14849" max="14849" width="29.109375" style="4" bestFit="1" customWidth="1"/>
    <col min="14850" max="14852" width="10.109375" style="4" customWidth="1"/>
    <col min="14853" max="14853" width="9.88671875" style="4" customWidth="1"/>
    <col min="14854" max="14854" width="17.109375" style="4" customWidth="1"/>
    <col min="14855" max="14855" width="12.109375" style="4" customWidth="1"/>
    <col min="14856" max="14857" width="8.88671875" style="4"/>
    <col min="14858" max="14858" width="10.77734375" style="4" customWidth="1"/>
    <col min="14859" max="14859" width="8.88671875" style="4"/>
    <col min="14860" max="14860" width="9.21875" style="4" customWidth="1"/>
    <col min="14861" max="14861" width="8.88671875" style="4"/>
    <col min="14862" max="14862" width="8.6640625" style="4" customWidth="1"/>
    <col min="14863" max="15104" width="8.88671875" style="4"/>
    <col min="15105" max="15105" width="29.109375" style="4" bestFit="1" customWidth="1"/>
    <col min="15106" max="15108" width="10.109375" style="4" customWidth="1"/>
    <col min="15109" max="15109" width="9.88671875" style="4" customWidth="1"/>
    <col min="15110" max="15110" width="17.109375" style="4" customWidth="1"/>
    <col min="15111" max="15111" width="12.109375" style="4" customWidth="1"/>
    <col min="15112" max="15113" width="8.88671875" style="4"/>
    <col min="15114" max="15114" width="10.77734375" style="4" customWidth="1"/>
    <col min="15115" max="15115" width="8.88671875" style="4"/>
    <col min="15116" max="15116" width="9.21875" style="4" customWidth="1"/>
    <col min="15117" max="15117" width="8.88671875" style="4"/>
    <col min="15118" max="15118" width="8.6640625" style="4" customWidth="1"/>
    <col min="15119" max="15360" width="8.88671875" style="4"/>
    <col min="15361" max="15361" width="29.109375" style="4" bestFit="1" customWidth="1"/>
    <col min="15362" max="15364" width="10.109375" style="4" customWidth="1"/>
    <col min="15365" max="15365" width="9.88671875" style="4" customWidth="1"/>
    <col min="15366" max="15366" width="17.109375" style="4" customWidth="1"/>
    <col min="15367" max="15367" width="12.109375" style="4" customWidth="1"/>
    <col min="15368" max="15369" width="8.88671875" style="4"/>
    <col min="15370" max="15370" width="10.77734375" style="4" customWidth="1"/>
    <col min="15371" max="15371" width="8.88671875" style="4"/>
    <col min="15372" max="15372" width="9.21875" style="4" customWidth="1"/>
    <col min="15373" max="15373" width="8.88671875" style="4"/>
    <col min="15374" max="15374" width="8.6640625" style="4" customWidth="1"/>
    <col min="15375" max="15616" width="8.88671875" style="4"/>
    <col min="15617" max="15617" width="29.109375" style="4" bestFit="1" customWidth="1"/>
    <col min="15618" max="15620" width="10.109375" style="4" customWidth="1"/>
    <col min="15621" max="15621" width="9.88671875" style="4" customWidth="1"/>
    <col min="15622" max="15622" width="17.109375" style="4" customWidth="1"/>
    <col min="15623" max="15623" width="12.109375" style="4" customWidth="1"/>
    <col min="15624" max="15625" width="8.88671875" style="4"/>
    <col min="15626" max="15626" width="10.77734375" style="4" customWidth="1"/>
    <col min="15627" max="15627" width="8.88671875" style="4"/>
    <col min="15628" max="15628" width="9.21875" style="4" customWidth="1"/>
    <col min="15629" max="15629" width="8.88671875" style="4"/>
    <col min="15630" max="15630" width="8.6640625" style="4" customWidth="1"/>
    <col min="15631" max="15872" width="8.88671875" style="4"/>
    <col min="15873" max="15873" width="29.109375" style="4" bestFit="1" customWidth="1"/>
    <col min="15874" max="15876" width="10.109375" style="4" customWidth="1"/>
    <col min="15877" max="15877" width="9.88671875" style="4" customWidth="1"/>
    <col min="15878" max="15878" width="17.109375" style="4" customWidth="1"/>
    <col min="15879" max="15879" width="12.109375" style="4" customWidth="1"/>
    <col min="15880" max="15881" width="8.88671875" style="4"/>
    <col min="15882" max="15882" width="10.77734375" style="4" customWidth="1"/>
    <col min="15883" max="15883" width="8.88671875" style="4"/>
    <col min="15884" max="15884" width="9.21875" style="4" customWidth="1"/>
    <col min="15885" max="15885" width="8.88671875" style="4"/>
    <col min="15886" max="15886" width="8.6640625" style="4" customWidth="1"/>
    <col min="15887" max="16128" width="8.88671875" style="4"/>
    <col min="16129" max="16129" width="29.109375" style="4" bestFit="1" customWidth="1"/>
    <col min="16130" max="16132" width="10.109375" style="4" customWidth="1"/>
    <col min="16133" max="16133" width="9.88671875" style="4" customWidth="1"/>
    <col min="16134" max="16134" width="17.109375" style="4" customWidth="1"/>
    <col min="16135" max="16135" width="12.109375" style="4" customWidth="1"/>
    <col min="16136" max="16137" width="8.88671875" style="4"/>
    <col min="16138" max="16138" width="10.77734375" style="4" customWidth="1"/>
    <col min="16139" max="16139" width="8.88671875" style="4"/>
    <col min="16140" max="16140" width="9.21875" style="4" customWidth="1"/>
    <col min="16141" max="16141" width="8.88671875" style="4"/>
    <col min="16142" max="16142" width="8.6640625" style="4" customWidth="1"/>
    <col min="16143" max="16384" width="8.88671875" style="4"/>
  </cols>
  <sheetData>
    <row r="1" spans="1:28">
      <c r="A1" s="4" t="s">
        <v>105</v>
      </c>
    </row>
    <row r="2" spans="1:28" ht="15">
      <c r="A2" s="4" t="s">
        <v>106</v>
      </c>
      <c r="K2" s="197"/>
      <c r="L2" s="197"/>
      <c r="M2" s="197"/>
    </row>
    <row r="3" spans="1:28" ht="15" hidden="1">
      <c r="A3" s="38"/>
      <c r="B3" s="39"/>
      <c r="C3" s="40"/>
      <c r="D3" s="41"/>
      <c r="E3" s="42"/>
      <c r="F3" s="38"/>
      <c r="G3" s="39"/>
      <c r="H3" s="39"/>
      <c r="I3" s="39">
        <v>2017</v>
      </c>
      <c r="J3" s="40">
        <v>2022</v>
      </c>
      <c r="K3" s="6">
        <v>2012</v>
      </c>
      <c r="L3" s="6">
        <v>2017</v>
      </c>
      <c r="M3" s="6">
        <v>2022</v>
      </c>
    </row>
    <row r="4" spans="1:28" ht="15" hidden="1">
      <c r="A4" s="43"/>
      <c r="B4" s="44"/>
      <c r="C4" s="45"/>
      <c r="D4" s="44"/>
      <c r="E4" s="46"/>
      <c r="F4" s="47"/>
      <c r="G4" s="48"/>
      <c r="H4" s="48"/>
      <c r="I4" s="48">
        <v>24.211635416186272</v>
      </c>
      <c r="J4" s="49">
        <v>23.811635416186274</v>
      </c>
      <c r="K4" s="21">
        <f>H4-G4</f>
        <v>0</v>
      </c>
      <c r="L4" s="21">
        <f>I4-G4</f>
        <v>24.211635416186272</v>
      </c>
      <c r="M4" s="21">
        <f>J4-G4</f>
        <v>23.811635416186274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  <c r="AB4" s="51"/>
    </row>
    <row r="5" spans="1:28" hidden="1">
      <c r="A5" s="52"/>
      <c r="B5" s="48"/>
      <c r="C5" s="49"/>
      <c r="D5" s="48"/>
      <c r="E5" s="53"/>
      <c r="F5" s="47"/>
      <c r="G5" s="48"/>
      <c r="H5" s="48"/>
      <c r="I5" s="48">
        <v>14.279911049704497</v>
      </c>
      <c r="J5" s="49">
        <v>13.479911049704496</v>
      </c>
      <c r="K5" s="21">
        <f>H5-G5</f>
        <v>0</v>
      </c>
      <c r="L5" s="21">
        <f>I5-G5</f>
        <v>14.279911049704497</v>
      </c>
      <c r="M5" s="21">
        <f>J5-G5</f>
        <v>13.479911049704496</v>
      </c>
      <c r="N5" s="54"/>
      <c r="O5" s="54"/>
      <c r="P5" s="54"/>
      <c r="Q5" s="50"/>
      <c r="R5" s="50"/>
      <c r="S5" s="50"/>
      <c r="T5" s="50"/>
      <c r="U5" s="50"/>
      <c r="V5" s="50"/>
      <c r="W5" s="50"/>
      <c r="X5" s="50"/>
      <c r="Y5" s="50"/>
      <c r="Z5" s="50"/>
      <c r="AA5" s="51"/>
      <c r="AB5" s="51"/>
    </row>
    <row r="6" spans="1:28" ht="15" hidden="1">
      <c r="A6" s="52"/>
      <c r="B6" s="48"/>
      <c r="C6" s="49"/>
      <c r="D6" s="48"/>
      <c r="E6" s="53"/>
      <c r="F6" s="47"/>
      <c r="G6" s="48"/>
      <c r="H6" s="55"/>
      <c r="I6" s="55"/>
      <c r="J6" s="56"/>
      <c r="K6" s="21">
        <f>H6-G6</f>
        <v>0</v>
      </c>
      <c r="L6" s="21">
        <f>I6-G6</f>
        <v>0</v>
      </c>
      <c r="M6" s="21">
        <f>J6-G6</f>
        <v>0</v>
      </c>
      <c r="N6" s="57"/>
      <c r="O6" s="58"/>
      <c r="P6" s="59"/>
      <c r="Q6" s="57"/>
      <c r="R6" s="58"/>
      <c r="S6" s="58"/>
      <c r="T6" s="59"/>
      <c r="U6" s="57"/>
      <c r="V6" s="58"/>
      <c r="W6" s="58"/>
      <c r="X6" s="50"/>
      <c r="Y6" s="60"/>
      <c r="Z6" s="50"/>
      <c r="AA6" s="42"/>
      <c r="AB6" s="51"/>
    </row>
    <row r="7" spans="1:28" ht="15" hidden="1">
      <c r="A7" s="52"/>
      <c r="B7" s="48"/>
      <c r="C7" s="49"/>
      <c r="D7" s="48"/>
      <c r="E7" s="53"/>
      <c r="F7" s="47"/>
      <c r="G7" s="48"/>
      <c r="H7" s="48"/>
      <c r="I7" s="48">
        <v>4.4682901720566965</v>
      </c>
      <c r="J7" s="49">
        <v>4.1682901720566967</v>
      </c>
      <c r="K7" s="21">
        <f>H7-G7</f>
        <v>0</v>
      </c>
      <c r="L7" s="21">
        <f>I7-G7</f>
        <v>4.4682901720566965</v>
      </c>
      <c r="M7" s="21">
        <f>J7-G7</f>
        <v>4.1682901720566967</v>
      </c>
      <c r="N7" s="61"/>
      <c r="O7" s="61"/>
      <c r="P7" s="62"/>
      <c r="Q7" s="61"/>
      <c r="R7" s="61"/>
      <c r="S7" s="61"/>
      <c r="T7" s="62"/>
      <c r="U7" s="61"/>
      <c r="V7" s="61"/>
      <c r="W7" s="61"/>
      <c r="X7" s="62"/>
      <c r="Y7" s="61"/>
      <c r="Z7" s="63"/>
      <c r="AA7" s="61"/>
      <c r="AB7" s="63"/>
    </row>
    <row r="8" spans="1:28" ht="15" hidden="1">
      <c r="A8" s="52"/>
      <c r="B8" s="48"/>
      <c r="C8" s="49"/>
      <c r="D8" s="48"/>
      <c r="E8" s="53"/>
      <c r="F8" s="64"/>
      <c r="G8" s="65"/>
      <c r="H8" s="65"/>
      <c r="I8" s="65">
        <f>+I7+I5+I4</f>
        <v>42.959836637947461</v>
      </c>
      <c r="J8" s="66">
        <f>+J7+J5+J4</f>
        <v>41.459836637947461</v>
      </c>
      <c r="K8" s="21">
        <f>H8-G8</f>
        <v>0</v>
      </c>
      <c r="L8" s="21">
        <f>I8-G8</f>
        <v>42.959836637947461</v>
      </c>
      <c r="M8" s="21">
        <f>J8-G8</f>
        <v>41.459836637947461</v>
      </c>
      <c r="N8" s="67"/>
      <c r="O8" s="67"/>
      <c r="P8" s="54"/>
      <c r="Q8" s="67"/>
      <c r="R8" s="67"/>
      <c r="S8" s="67"/>
      <c r="T8" s="54"/>
      <c r="U8" s="54"/>
      <c r="V8" s="54"/>
      <c r="W8" s="54"/>
      <c r="X8" s="60"/>
      <c r="Y8" s="54"/>
      <c r="Z8" s="54"/>
      <c r="AA8" s="51"/>
      <c r="AB8" s="51"/>
    </row>
    <row r="9" spans="1:28" ht="15.75" hidden="1" customHeight="1">
      <c r="A9" s="68"/>
      <c r="B9" s="69"/>
      <c r="C9" s="70"/>
      <c r="D9" s="71"/>
      <c r="E9" s="53"/>
      <c r="G9" s="21"/>
      <c r="H9" s="21"/>
      <c r="I9" s="21">
        <f>I8-G8</f>
        <v>42.959836637947461</v>
      </c>
      <c r="J9" s="21">
        <f>J8-G8</f>
        <v>41.459836637947461</v>
      </c>
      <c r="K9" s="197" t="s">
        <v>56</v>
      </c>
      <c r="L9" s="197"/>
      <c r="M9" s="197"/>
      <c r="N9" s="67"/>
      <c r="O9" s="67"/>
      <c r="P9" s="54"/>
      <c r="Q9" s="67"/>
      <c r="R9" s="67"/>
      <c r="S9" s="67"/>
      <c r="T9" s="54"/>
      <c r="U9" s="54"/>
      <c r="V9" s="54"/>
      <c r="W9" s="54"/>
      <c r="X9" s="60"/>
      <c r="Y9" s="54"/>
      <c r="Z9" s="54"/>
      <c r="AA9" s="51"/>
      <c r="AB9" s="51"/>
    </row>
    <row r="10" spans="1:28" ht="15" hidden="1">
      <c r="F10" s="38"/>
      <c r="G10" s="39"/>
      <c r="H10" s="39"/>
      <c r="I10" s="39">
        <v>2017</v>
      </c>
      <c r="J10" s="40">
        <v>2022</v>
      </c>
      <c r="L10" s="60"/>
      <c r="M10" s="67"/>
      <c r="N10" s="67"/>
      <c r="O10" s="67"/>
      <c r="P10" s="54"/>
      <c r="Q10" s="67"/>
      <c r="R10" s="67"/>
      <c r="S10" s="67"/>
      <c r="T10" s="54"/>
      <c r="U10" s="54"/>
      <c r="V10" s="54"/>
      <c r="W10" s="54"/>
      <c r="X10" s="60"/>
      <c r="Y10" s="54"/>
      <c r="Z10" s="54"/>
      <c r="AA10" s="51"/>
      <c r="AB10" s="51"/>
    </row>
    <row r="11" spans="1:28" ht="15" hidden="1">
      <c r="A11" s="38"/>
      <c r="B11" s="39"/>
      <c r="C11" s="40"/>
      <c r="D11" s="41"/>
      <c r="E11" s="51"/>
      <c r="F11" s="47"/>
      <c r="G11" s="72"/>
      <c r="H11" s="73"/>
      <c r="I11" s="73" t="e">
        <f>+(I4-$G$4)/$G$4</f>
        <v>#DIV/0!</v>
      </c>
      <c r="J11" s="74" t="e">
        <f>+(J4-$G$4)/$G$4</f>
        <v>#DIV/0!</v>
      </c>
      <c r="K11" s="75">
        <v>-0.02</v>
      </c>
      <c r="L11" s="76">
        <v>-0.03</v>
      </c>
      <c r="M11" s="77">
        <v>-0.05</v>
      </c>
      <c r="N11" s="67"/>
      <c r="O11" s="67"/>
      <c r="P11" s="54"/>
      <c r="Q11" s="67"/>
      <c r="R11" s="67"/>
      <c r="S11" s="67"/>
      <c r="T11" s="54"/>
      <c r="U11" s="54"/>
      <c r="V11" s="54"/>
      <c r="W11" s="54"/>
      <c r="X11" s="60"/>
      <c r="Y11" s="54"/>
      <c r="Z11" s="54"/>
      <c r="AA11" s="51"/>
      <c r="AB11" s="51"/>
    </row>
    <row r="12" spans="1:28" ht="15" hidden="1">
      <c r="A12" s="43"/>
      <c r="B12" s="41"/>
      <c r="C12" s="78"/>
      <c r="D12" s="41"/>
      <c r="E12" s="51"/>
      <c r="F12" s="47"/>
      <c r="G12" s="72"/>
      <c r="H12" s="73"/>
      <c r="I12" s="73" t="e">
        <f>+(I5-$G$5)/$G$5</f>
        <v>#DIV/0!</v>
      </c>
      <c r="J12" s="74" t="e">
        <f>+(J5-$G$5)/$G$5</f>
        <v>#DIV/0!</v>
      </c>
      <c r="K12" s="75">
        <v>-0.05</v>
      </c>
      <c r="L12" s="76">
        <v>-0.1</v>
      </c>
      <c r="M12" s="77">
        <v>-0.15</v>
      </c>
      <c r="N12" s="67"/>
      <c r="O12" s="67"/>
      <c r="P12" s="54"/>
      <c r="Q12" s="67"/>
      <c r="R12" s="67"/>
      <c r="S12" s="67"/>
      <c r="T12" s="54"/>
      <c r="U12" s="54"/>
      <c r="V12" s="54"/>
      <c r="W12" s="54"/>
      <c r="X12" s="60"/>
      <c r="Y12" s="54"/>
      <c r="Z12" s="54"/>
      <c r="AA12" s="51"/>
      <c r="AB12" s="51"/>
    </row>
    <row r="13" spans="1:28" ht="15" hidden="1">
      <c r="A13" s="52"/>
      <c r="B13" s="48"/>
      <c r="C13" s="49"/>
      <c r="D13" s="79"/>
      <c r="E13" s="51"/>
      <c r="F13" s="47"/>
      <c r="G13" s="72"/>
      <c r="H13" s="73"/>
      <c r="I13" s="73"/>
      <c r="J13" s="74"/>
      <c r="K13" s="80"/>
      <c r="L13" s="81"/>
      <c r="M13" s="82"/>
      <c r="N13" s="67"/>
      <c r="O13" s="67"/>
      <c r="P13" s="54"/>
      <c r="Q13" s="67"/>
      <c r="R13" s="67"/>
      <c r="S13" s="67"/>
      <c r="T13" s="54"/>
      <c r="U13" s="54"/>
      <c r="V13" s="54"/>
      <c r="W13" s="54"/>
      <c r="X13" s="60"/>
      <c r="Y13" s="54"/>
      <c r="Z13" s="54"/>
      <c r="AA13" s="51"/>
      <c r="AB13" s="51"/>
    </row>
    <row r="14" spans="1:28" ht="15" hidden="1">
      <c r="A14" s="52"/>
      <c r="B14" s="48"/>
      <c r="C14" s="49"/>
      <c r="D14" s="48"/>
      <c r="E14" s="51"/>
      <c r="F14" s="47"/>
      <c r="G14" s="72"/>
      <c r="H14" s="73"/>
      <c r="I14" s="73" t="e">
        <f>+(I7-$G$7)/$G$7</f>
        <v>#DIV/0!</v>
      </c>
      <c r="J14" s="74" t="e">
        <f>+(J7-$G$7)/$G$7</f>
        <v>#DIV/0!</v>
      </c>
      <c r="K14" s="75">
        <v>-0.06</v>
      </c>
      <c r="L14" s="76">
        <v>-0.12</v>
      </c>
      <c r="M14" s="77">
        <v>-0.18</v>
      </c>
      <c r="N14" s="67"/>
      <c r="O14" s="67"/>
      <c r="P14" s="54"/>
      <c r="Q14" s="67"/>
      <c r="R14" s="67"/>
      <c r="S14" s="67"/>
      <c r="T14" s="54"/>
      <c r="U14" s="54"/>
      <c r="V14" s="54"/>
      <c r="W14" s="54"/>
      <c r="X14" s="60"/>
      <c r="Y14" s="54"/>
      <c r="Z14" s="54"/>
      <c r="AA14" s="51"/>
      <c r="AB14" s="51"/>
    </row>
    <row r="15" spans="1:28" ht="15" hidden="1">
      <c r="A15" s="52"/>
      <c r="B15" s="48"/>
      <c r="C15" s="49"/>
      <c r="D15" s="48"/>
      <c r="E15" s="51"/>
      <c r="F15" s="64"/>
      <c r="G15" s="83"/>
      <c r="H15" s="84"/>
      <c r="I15" s="84" t="e">
        <f>+(I8-$G$8)/$G$8</f>
        <v>#DIV/0!</v>
      </c>
      <c r="J15" s="85" t="e">
        <f>+(J8-$G$8)/$G$8</f>
        <v>#DIV/0!</v>
      </c>
      <c r="L15" s="60"/>
      <c r="M15" s="67"/>
      <c r="N15" s="67"/>
      <c r="O15" s="67"/>
      <c r="P15" s="54"/>
      <c r="Q15" s="67"/>
      <c r="R15" s="67"/>
      <c r="S15" s="67"/>
      <c r="T15" s="54"/>
      <c r="U15" s="54"/>
      <c r="V15" s="54"/>
      <c r="W15" s="54"/>
      <c r="X15" s="60"/>
      <c r="Y15" s="54"/>
      <c r="Z15" s="54"/>
      <c r="AA15" s="51"/>
      <c r="AB15" s="51"/>
    </row>
    <row r="16" spans="1:28" ht="15" hidden="1">
      <c r="A16" s="68"/>
      <c r="B16" s="69"/>
      <c r="C16" s="70"/>
      <c r="D16" s="71"/>
      <c r="E16" s="51"/>
      <c r="L16" s="60"/>
      <c r="M16" s="67"/>
      <c r="N16" s="67"/>
      <c r="O16" s="67"/>
      <c r="P16" s="54"/>
      <c r="Q16" s="67"/>
      <c r="R16" s="67"/>
      <c r="S16" s="67"/>
      <c r="T16" s="54"/>
      <c r="U16" s="54"/>
      <c r="V16" s="54"/>
      <c r="W16" s="54"/>
      <c r="X16" s="60"/>
      <c r="Y16" s="54"/>
      <c r="Z16" s="54"/>
      <c r="AA16" s="51"/>
      <c r="AB16" s="51"/>
    </row>
    <row r="17" spans="1:31" ht="15" hidden="1">
      <c r="F17" s="38"/>
      <c r="G17" s="39"/>
      <c r="H17" s="39"/>
      <c r="I17" s="39">
        <v>2017</v>
      </c>
      <c r="J17" s="40">
        <v>2022</v>
      </c>
      <c r="L17" s="60"/>
      <c r="M17" s="67"/>
      <c r="N17" s="67"/>
      <c r="O17" s="67"/>
      <c r="P17" s="54"/>
      <c r="Q17" s="67"/>
      <c r="R17" s="67"/>
      <c r="S17" s="67"/>
      <c r="T17" s="54"/>
      <c r="U17" s="54"/>
      <c r="V17" s="54"/>
      <c r="W17" s="54"/>
      <c r="X17" s="60"/>
      <c r="Y17" s="54"/>
      <c r="Z17" s="54"/>
      <c r="AA17" s="51"/>
      <c r="AB17" s="51"/>
    </row>
    <row r="18" spans="1:31" ht="15" hidden="1">
      <c r="F18" s="52"/>
      <c r="G18" s="48"/>
      <c r="H18" s="48"/>
      <c r="I18" s="48">
        <v>26.824123645977838</v>
      </c>
      <c r="J18" s="49">
        <v>26.42412364597784</v>
      </c>
      <c r="K18" s="21">
        <f>H18-G18</f>
        <v>0</v>
      </c>
      <c r="L18" s="21">
        <f>I18-G18</f>
        <v>26.824123645977838</v>
      </c>
      <c r="M18" s="21">
        <f>J18-G18</f>
        <v>26.42412364597784</v>
      </c>
      <c r="N18" s="67"/>
      <c r="O18" s="67"/>
      <c r="P18" s="54"/>
      <c r="Q18" s="67"/>
      <c r="R18" s="67"/>
      <c r="S18" s="67"/>
      <c r="T18" s="54"/>
      <c r="U18" s="54"/>
      <c r="V18" s="54"/>
      <c r="W18" s="54"/>
      <c r="X18" s="60"/>
      <c r="Y18" s="54"/>
      <c r="Z18" s="54"/>
      <c r="AA18" s="51"/>
      <c r="AB18" s="51"/>
    </row>
    <row r="19" spans="1:31" ht="15" hidden="1">
      <c r="A19" s="86"/>
      <c r="F19" s="52"/>
      <c r="G19" s="48"/>
      <c r="H19" s="48"/>
      <c r="I19" s="48">
        <v>16.558174771713304</v>
      </c>
      <c r="J19" s="49">
        <v>15.458174771713306</v>
      </c>
      <c r="K19" s="21">
        <f>H19-G19</f>
        <v>0</v>
      </c>
      <c r="L19" s="21">
        <f>I19-G19</f>
        <v>16.558174771713304</v>
      </c>
      <c r="M19" s="21">
        <f>J19-G19</f>
        <v>15.458174771713306</v>
      </c>
      <c r="N19" s="67"/>
      <c r="O19" s="67"/>
      <c r="P19" s="54"/>
      <c r="Q19" s="67"/>
      <c r="R19" s="67"/>
      <c r="S19" s="67"/>
      <c r="T19" s="54"/>
      <c r="U19" s="54"/>
      <c r="V19" s="54"/>
      <c r="W19" s="54"/>
      <c r="X19" s="60"/>
      <c r="Y19" s="54"/>
      <c r="Z19" s="54"/>
      <c r="AA19" s="51"/>
      <c r="AB19" s="51"/>
    </row>
    <row r="20" spans="1:31" ht="15" hidden="1">
      <c r="A20" s="86"/>
      <c r="F20" s="87"/>
      <c r="G20" s="65"/>
      <c r="H20" s="65"/>
      <c r="I20" s="65">
        <f>+I19+I18</f>
        <v>43.382298417691146</v>
      </c>
      <c r="J20" s="66">
        <f>+J19+J18</f>
        <v>41.882298417691146</v>
      </c>
      <c r="K20" s="21">
        <f>H20-G20</f>
        <v>0</v>
      </c>
      <c r="L20" s="21">
        <f>I20-G20</f>
        <v>43.382298417691146</v>
      </c>
      <c r="M20" s="21">
        <f>J20-G20</f>
        <v>41.882298417691146</v>
      </c>
      <c r="N20" s="67"/>
      <c r="O20" s="67"/>
      <c r="P20" s="54"/>
      <c r="Q20" s="67"/>
      <c r="R20" s="67"/>
      <c r="S20" s="67"/>
      <c r="T20" s="54"/>
      <c r="U20" s="54"/>
      <c r="V20" s="54"/>
      <c r="W20" s="54"/>
      <c r="X20" s="60"/>
      <c r="Y20" s="54"/>
      <c r="Z20" s="54"/>
      <c r="AA20" s="51"/>
      <c r="AB20" s="51"/>
    </row>
    <row r="21" spans="1:31" ht="15" hidden="1">
      <c r="L21" s="60"/>
      <c r="M21" s="67"/>
      <c r="N21" s="67"/>
      <c r="O21" s="67"/>
      <c r="P21" s="54"/>
      <c r="Q21" s="67"/>
      <c r="R21" s="67"/>
      <c r="S21" s="67"/>
      <c r="T21" s="54"/>
      <c r="U21" s="54"/>
      <c r="V21" s="54"/>
      <c r="W21" s="54"/>
      <c r="X21" s="60"/>
      <c r="Y21" s="54"/>
      <c r="Z21" s="54"/>
      <c r="AA21" s="51"/>
      <c r="AB21" s="51"/>
    </row>
    <row r="22" spans="1:31" ht="15" hidden="1">
      <c r="F22" s="38"/>
      <c r="G22" s="39"/>
      <c r="H22" s="39"/>
      <c r="I22" s="39">
        <v>2017</v>
      </c>
      <c r="J22" s="40">
        <v>2022</v>
      </c>
      <c r="L22" s="60"/>
      <c r="M22" s="67"/>
      <c r="N22" s="67"/>
      <c r="O22" s="67"/>
      <c r="P22" s="54"/>
      <c r="Q22" s="67"/>
      <c r="R22" s="67"/>
      <c r="S22" s="67"/>
      <c r="T22" s="54"/>
      <c r="U22" s="54"/>
      <c r="V22" s="54"/>
      <c r="W22" s="54"/>
      <c r="X22" s="60"/>
      <c r="Y22" s="54"/>
      <c r="Z22" s="54"/>
      <c r="AA22" s="51"/>
      <c r="AB22" s="51"/>
    </row>
    <row r="23" spans="1:31" ht="15" hidden="1">
      <c r="F23" s="52"/>
      <c r="G23" s="72"/>
      <c r="H23" s="88"/>
      <c r="I23" s="88" t="e">
        <f>+(I18-$G$18)/$G$4</f>
        <v>#DIV/0!</v>
      </c>
      <c r="J23" s="89" t="e">
        <f>+(J18-$G$18)/$G$4</f>
        <v>#DIV/0!</v>
      </c>
      <c r="K23" s="75">
        <v>-0.02</v>
      </c>
      <c r="L23" s="76">
        <v>-0.03</v>
      </c>
      <c r="M23" s="90">
        <v>-0.05</v>
      </c>
      <c r="N23" s="67"/>
      <c r="O23" s="67"/>
      <c r="P23" s="54"/>
      <c r="Q23" s="67"/>
      <c r="R23" s="67"/>
      <c r="S23" s="91"/>
      <c r="T23" s="54"/>
      <c r="U23" s="54"/>
      <c r="V23" s="54"/>
      <c r="W23" s="54"/>
      <c r="X23" s="60"/>
      <c r="Y23" s="54"/>
      <c r="Z23" s="54"/>
      <c r="AA23" s="51"/>
      <c r="AB23" s="51"/>
    </row>
    <row r="24" spans="1:31" ht="15" hidden="1">
      <c r="F24" s="52"/>
      <c r="G24" s="72"/>
      <c r="H24" s="88"/>
      <c r="I24" s="88" t="e">
        <f>+(I19-$G$19)/$G$19</f>
        <v>#DIV/0!</v>
      </c>
      <c r="J24" s="89" t="e">
        <f>+(J19-$G$19)/$G$19</f>
        <v>#DIV/0!</v>
      </c>
      <c r="K24" s="75">
        <v>-0.06</v>
      </c>
      <c r="L24" s="76">
        <v>-0.12</v>
      </c>
      <c r="M24" s="77">
        <v>-0.18</v>
      </c>
      <c r="N24" s="67"/>
      <c r="O24" s="67"/>
      <c r="P24" s="54"/>
      <c r="Q24" s="67"/>
      <c r="R24" s="67"/>
      <c r="S24" s="67"/>
      <c r="T24" s="54"/>
      <c r="U24" s="54"/>
      <c r="V24" s="54"/>
      <c r="W24" s="54"/>
      <c r="X24" s="60"/>
      <c r="Y24" s="54"/>
      <c r="Z24" s="54"/>
      <c r="AA24" s="51"/>
      <c r="AB24" s="51"/>
    </row>
    <row r="25" spans="1:31" ht="15" hidden="1">
      <c r="F25" s="87"/>
      <c r="G25" s="92"/>
      <c r="H25" s="92"/>
      <c r="I25" s="92"/>
      <c r="J25" s="93"/>
      <c r="K25" s="80"/>
      <c r="L25" s="81"/>
      <c r="M25" s="77"/>
      <c r="N25" s="67"/>
      <c r="O25" s="67"/>
      <c r="P25" s="54"/>
      <c r="Q25" s="67"/>
      <c r="R25" s="67"/>
      <c r="S25" s="67"/>
      <c r="T25" s="54"/>
      <c r="U25" s="54"/>
      <c r="V25" s="54"/>
      <c r="W25" s="54"/>
      <c r="X25" s="60"/>
      <c r="Y25" s="54"/>
      <c r="Z25" s="54"/>
      <c r="AA25" s="94"/>
      <c r="AB25" s="94"/>
    </row>
    <row r="26" spans="1:31" s="95" customFormat="1" ht="15" hidden="1">
      <c r="F26" s="96"/>
      <c r="G26" s="97"/>
      <c r="H26" s="97"/>
      <c r="I26" s="97"/>
      <c r="J26" s="97" t="s">
        <v>59</v>
      </c>
      <c r="K26" s="98">
        <v>-0.03</v>
      </c>
      <c r="L26" s="99">
        <v>-7.0000000000000007E-2</v>
      </c>
      <c r="M26" s="90">
        <v>-0.1</v>
      </c>
      <c r="N26" s="53"/>
      <c r="O26" s="53"/>
      <c r="P26" s="100"/>
      <c r="Q26" s="53"/>
      <c r="R26" s="53"/>
      <c r="S26" s="53"/>
      <c r="T26" s="100"/>
      <c r="U26" s="100"/>
      <c r="V26" s="100"/>
      <c r="W26" s="100"/>
      <c r="X26" s="101"/>
      <c r="Y26" s="100"/>
      <c r="Z26" s="100"/>
      <c r="AA26" s="100"/>
      <c r="AB26" s="100"/>
    </row>
    <row r="27" spans="1:31" s="95" customFormat="1" ht="15" hidden="1">
      <c r="F27" s="96"/>
      <c r="G27" s="97"/>
      <c r="H27" s="97"/>
      <c r="I27" s="97"/>
      <c r="J27" s="97"/>
      <c r="L27" s="101"/>
      <c r="M27" s="53"/>
      <c r="N27" s="53"/>
      <c r="O27" s="53"/>
      <c r="P27" s="100"/>
      <c r="Q27" s="53"/>
      <c r="R27" s="53"/>
      <c r="S27" s="53"/>
      <c r="T27" s="100"/>
      <c r="U27" s="100"/>
      <c r="V27" s="100"/>
      <c r="W27" s="100"/>
      <c r="X27" s="101"/>
      <c r="Y27" s="100"/>
      <c r="Z27" s="100"/>
      <c r="AA27" s="100"/>
      <c r="AB27" s="100"/>
    </row>
    <row r="28" spans="1:31" s="95" customFormat="1" hidden="1">
      <c r="F28" s="96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100"/>
      <c r="Z28" s="100"/>
      <c r="AA28" s="100"/>
      <c r="AB28" s="100"/>
    </row>
    <row r="29" spans="1:31" ht="15.75" hidden="1">
      <c r="A29" s="16"/>
      <c r="B29" s="34"/>
      <c r="C29" s="34"/>
      <c r="Y29" s="54"/>
      <c r="Z29" s="54"/>
      <c r="AA29" s="51"/>
      <c r="AB29" s="51"/>
    </row>
    <row r="30" spans="1:31" hidden="1">
      <c r="E30" s="21"/>
    </row>
    <row r="31" spans="1:31" hidden="1">
      <c r="A31" s="80"/>
      <c r="N31" s="53"/>
      <c r="T31" s="198" t="s">
        <v>60</v>
      </c>
      <c r="U31" s="198"/>
      <c r="V31" s="198"/>
      <c r="W31" s="132"/>
    </row>
    <row r="32" spans="1:31" ht="30" hidden="1">
      <c r="A32" s="6"/>
      <c r="B32" s="6"/>
      <c r="C32" s="6"/>
      <c r="D32" s="6"/>
      <c r="E32" s="6"/>
      <c r="F32" s="6"/>
      <c r="G32" s="6"/>
      <c r="H32" s="6"/>
      <c r="I32" s="6">
        <v>2014</v>
      </c>
      <c r="J32" s="6">
        <v>2015</v>
      </c>
      <c r="K32" s="6">
        <v>2016</v>
      </c>
      <c r="L32" s="6">
        <v>2017</v>
      </c>
      <c r="M32" s="6">
        <v>2018</v>
      </c>
      <c r="N32" s="53"/>
      <c r="O32" s="6">
        <v>2020</v>
      </c>
      <c r="P32" s="6">
        <v>2021</v>
      </c>
      <c r="Q32" s="6">
        <v>2022</v>
      </c>
      <c r="R32" s="6"/>
      <c r="S32" s="6"/>
      <c r="T32" s="102">
        <v>2008</v>
      </c>
      <c r="U32" s="103">
        <v>2009</v>
      </c>
      <c r="V32" s="102" t="s">
        <v>62</v>
      </c>
      <c r="W32" s="133">
        <v>2011</v>
      </c>
      <c r="Y32" s="6" t="s">
        <v>61</v>
      </c>
      <c r="Z32" s="6">
        <v>2007</v>
      </c>
      <c r="AA32" s="6">
        <v>2008</v>
      </c>
      <c r="AB32" s="6">
        <v>2009</v>
      </c>
      <c r="AC32" s="6">
        <v>2010</v>
      </c>
      <c r="AD32" s="6">
        <v>2011</v>
      </c>
      <c r="AE32" s="6">
        <v>2012</v>
      </c>
    </row>
    <row r="33" spans="1:31" ht="15" hidden="1">
      <c r="B33" s="6"/>
      <c r="N33" s="53"/>
      <c r="T33" s="104"/>
      <c r="U33" s="104"/>
      <c r="V33" s="104"/>
      <c r="W33" s="132"/>
      <c r="Z33" s="6"/>
    </row>
    <row r="34" spans="1:31" ht="15" hidden="1">
      <c r="A34" s="105"/>
      <c r="B34" s="106"/>
      <c r="C34" s="21"/>
      <c r="D34" s="21"/>
      <c r="E34" s="21"/>
      <c r="F34" s="21"/>
      <c r="G34" s="106"/>
      <c r="H34" s="21"/>
      <c r="I34" s="21" t="e">
        <f t="shared" ref="I34:M36" si="0">H34+$R34</f>
        <v>#DIV/0!</v>
      </c>
      <c r="J34" s="21" t="e">
        <f t="shared" si="0"/>
        <v>#DIV/0!</v>
      </c>
      <c r="K34" s="21" t="e">
        <f t="shared" si="0"/>
        <v>#DIV/0!</v>
      </c>
      <c r="L34" s="21" t="e">
        <f t="shared" si="0"/>
        <v>#DIV/0!</v>
      </c>
      <c r="M34" s="21" t="e">
        <f t="shared" si="0"/>
        <v>#DIV/0!</v>
      </c>
      <c r="N34" s="53"/>
      <c r="O34" s="21" t="e">
        <f t="shared" ref="O34:P36" si="1">N34+$R34</f>
        <v>#DIV/0!</v>
      </c>
      <c r="P34" s="21" t="e">
        <f t="shared" si="1"/>
        <v>#DIV/0!</v>
      </c>
      <c r="Q34" s="106" t="e">
        <f>G34*(1+J11)</f>
        <v>#DIV/0!</v>
      </c>
      <c r="R34" s="4" t="e">
        <f>(Q34-G34)/10</f>
        <v>#DIV/0!</v>
      </c>
      <c r="T34" s="107">
        <f>'[1]Agriculture summary sheet '!L32</f>
        <v>26.923677128752963</v>
      </c>
      <c r="U34" s="107">
        <f>'[1]Agriculture summary sheet '!M32</f>
        <v>26.567852339295413</v>
      </c>
      <c r="V34" s="107">
        <f>'[1]Agriculture summary sheet '!N32</f>
        <v>26.993931608130335</v>
      </c>
      <c r="W34" s="107">
        <f>'[1]Agriculture summary sheet '!O32</f>
        <v>27.053997915303896</v>
      </c>
      <c r="Y34" s="52" t="s">
        <v>14</v>
      </c>
      <c r="Z34" s="106">
        <v>26.536507387765635</v>
      </c>
      <c r="AA34" s="21">
        <v>26.451630067442654</v>
      </c>
      <c r="AB34" s="21">
        <v>26.366752747119673</v>
      </c>
      <c r="AC34" s="21">
        <v>26.281875426796692</v>
      </c>
      <c r="AD34" s="21">
        <v>26.196998106473711</v>
      </c>
      <c r="AE34" s="106">
        <v>26.112120786150729</v>
      </c>
    </row>
    <row r="35" spans="1:31" ht="15" hidden="1">
      <c r="A35" s="108"/>
      <c r="B35" s="106"/>
      <c r="C35" s="21"/>
      <c r="D35" s="21"/>
      <c r="E35" s="21"/>
      <c r="F35" s="21"/>
      <c r="G35" s="106"/>
      <c r="H35" s="21"/>
      <c r="I35" s="21" t="e">
        <f t="shared" si="0"/>
        <v>#DIV/0!</v>
      </c>
      <c r="J35" s="21" t="e">
        <f t="shared" si="0"/>
        <v>#DIV/0!</v>
      </c>
      <c r="K35" s="21" t="e">
        <f t="shared" si="0"/>
        <v>#DIV/0!</v>
      </c>
      <c r="L35" s="21" t="e">
        <f t="shared" si="0"/>
        <v>#DIV/0!</v>
      </c>
      <c r="M35" s="21" t="e">
        <f t="shared" si="0"/>
        <v>#DIV/0!</v>
      </c>
      <c r="N35" s="53"/>
      <c r="O35" s="21" t="e">
        <f t="shared" si="1"/>
        <v>#DIV/0!</v>
      </c>
      <c r="P35" s="21" t="e">
        <f t="shared" si="1"/>
        <v>#DIV/0!</v>
      </c>
      <c r="Q35" s="106" t="e">
        <f>G35*(1+J12)</f>
        <v>#DIV/0!</v>
      </c>
      <c r="R35" s="4" t="e">
        <f>(Q35-G35)/10</f>
        <v>#DIV/0!</v>
      </c>
      <c r="T35" s="107">
        <f>'[1]Agriculture summary sheet '!L33</f>
        <v>15.576615102812765</v>
      </c>
      <c r="U35" s="107">
        <f>'[1]Agriculture summary sheet '!M33</f>
        <v>15.297219138243102</v>
      </c>
      <c r="V35" s="107">
        <f>'[1]Agriculture summary sheet '!N33</f>
        <v>15.343950135801666</v>
      </c>
      <c r="W35" s="107">
        <f>'[1]Agriculture summary sheet '!O33</f>
        <v>15.263641287252902</v>
      </c>
      <c r="Y35" s="52" t="s">
        <v>32</v>
      </c>
      <c r="Z35" s="106">
        <v>15.847137250968093</v>
      </c>
      <c r="AA35" s="21">
        <v>15.687467467414608</v>
      </c>
      <c r="AB35" s="21">
        <v>15.527797683861124</v>
      </c>
      <c r="AC35" s="21">
        <v>15.368127900307639</v>
      </c>
      <c r="AD35" s="21">
        <v>15.208458116754155</v>
      </c>
      <c r="AE35" s="106">
        <v>15.048788333200672</v>
      </c>
    </row>
    <row r="36" spans="1:31" ht="15" hidden="1">
      <c r="A36" s="108"/>
      <c r="B36" s="106"/>
      <c r="C36" s="21"/>
      <c r="D36" s="21"/>
      <c r="E36" s="21"/>
      <c r="F36" s="21"/>
      <c r="G36" s="106"/>
      <c r="H36" s="21"/>
      <c r="I36" s="21" t="e">
        <f t="shared" si="0"/>
        <v>#DIV/0!</v>
      </c>
      <c r="J36" s="21" t="e">
        <f t="shared" si="0"/>
        <v>#DIV/0!</v>
      </c>
      <c r="K36" s="21" t="e">
        <f t="shared" si="0"/>
        <v>#DIV/0!</v>
      </c>
      <c r="L36" s="21" t="e">
        <f t="shared" si="0"/>
        <v>#DIV/0!</v>
      </c>
      <c r="M36" s="21" t="e">
        <f t="shared" si="0"/>
        <v>#DIV/0!</v>
      </c>
      <c r="N36" s="53"/>
      <c r="O36" s="21" t="e">
        <f t="shared" si="1"/>
        <v>#DIV/0!</v>
      </c>
      <c r="P36" s="21" t="e">
        <f t="shared" si="1"/>
        <v>#DIV/0!</v>
      </c>
      <c r="Q36" s="106" t="e">
        <f>G36*(1+J14)</f>
        <v>#DIV/0!</v>
      </c>
      <c r="R36" s="4" t="e">
        <f>(Q36-G36)/10</f>
        <v>#DIV/0!</v>
      </c>
      <c r="T36" s="107">
        <f>'[1]Agriculture summary sheet '!L34</f>
        <v>4.3452147824852903</v>
      </c>
      <c r="U36" s="107">
        <f>'[1]Agriculture summary sheet '!M34</f>
        <v>4.241441213638435</v>
      </c>
      <c r="V36" s="107">
        <f>'[1]Agriculture summary sheet '!N34</f>
        <v>4.2465499130233635</v>
      </c>
      <c r="W36" s="107">
        <f>'[1]Agriculture summary sheet '!O34</f>
        <v>4.2169283850848087</v>
      </c>
      <c r="Y36" s="52" t="s">
        <v>55</v>
      </c>
      <c r="Z36" s="106">
        <v>4.5696729541666512</v>
      </c>
      <c r="AA36" s="21">
        <v>4.5155757403248602</v>
      </c>
      <c r="AB36" s="21">
        <v>4.4614785264830692</v>
      </c>
      <c r="AC36" s="21">
        <v>4.4073813126412782</v>
      </c>
      <c r="AD36" s="21">
        <v>4.3532840987994872</v>
      </c>
      <c r="AE36" s="106">
        <v>4.2991868849576962</v>
      </c>
    </row>
    <row r="37" spans="1:31" ht="15" hidden="1">
      <c r="A37" s="109"/>
      <c r="B37" s="106"/>
      <c r="C37" s="21"/>
      <c r="D37" s="21"/>
      <c r="E37" s="21"/>
      <c r="F37" s="21"/>
      <c r="G37" s="106"/>
      <c r="H37" s="106"/>
      <c r="I37" s="106"/>
      <c r="J37" s="106"/>
      <c r="K37" s="106"/>
      <c r="L37" s="106"/>
      <c r="M37" s="106"/>
      <c r="N37" s="53"/>
      <c r="O37" s="106" t="e">
        <f>SUM(O34:O36)</f>
        <v>#DIV/0!</v>
      </c>
      <c r="P37" s="106"/>
      <c r="Q37" s="106" t="e">
        <f>SUM(Q34:Q36)</f>
        <v>#DIV/0!</v>
      </c>
      <c r="R37" s="106"/>
      <c r="S37" s="106"/>
      <c r="T37" s="134">
        <f>SUM(T34:T36)</f>
        <v>46.845507014051023</v>
      </c>
      <c r="U37" s="134">
        <f t="shared" ref="U37:W37" si="2">SUM(U34:U36)</f>
        <v>46.106512691176945</v>
      </c>
      <c r="V37" s="134">
        <f t="shared" si="2"/>
        <v>46.584431656955367</v>
      </c>
      <c r="W37" s="134">
        <f t="shared" si="2"/>
        <v>46.534567587641604</v>
      </c>
      <c r="AC37" s="21">
        <f>V34</f>
        <v>26.993931608130335</v>
      </c>
    </row>
    <row r="38" spans="1:31" ht="15" hidden="1">
      <c r="A38" s="109"/>
      <c r="B38" s="106"/>
      <c r="C38" s="21"/>
      <c r="D38" s="21"/>
      <c r="E38" s="21"/>
      <c r="F38" s="21"/>
      <c r="G38" s="106"/>
      <c r="H38" s="106"/>
      <c r="N38" s="53"/>
      <c r="O38" s="21" t="e">
        <f>O37-B37</f>
        <v>#DIV/0!</v>
      </c>
      <c r="Q38" s="21" t="e">
        <f>Q37-B37</f>
        <v>#DIV/0!</v>
      </c>
      <c r="T38" s="104"/>
      <c r="U38" s="104"/>
      <c r="V38" s="104"/>
      <c r="W38" s="132"/>
      <c r="AC38" s="21">
        <f>V35</f>
        <v>15.343950135801666</v>
      </c>
    </row>
    <row r="39" spans="1:31" ht="15" hidden="1">
      <c r="A39" s="110"/>
      <c r="B39" s="111"/>
      <c r="C39" s="112"/>
      <c r="D39" s="112"/>
      <c r="E39" s="112"/>
      <c r="F39" s="112"/>
      <c r="G39" s="106"/>
      <c r="H39" s="106"/>
      <c r="N39" s="53"/>
      <c r="T39" s="104"/>
      <c r="U39" s="104"/>
      <c r="V39" s="104"/>
      <c r="W39" s="132"/>
      <c r="AB39" s="21">
        <f>V36</f>
        <v>4.2465499130233635</v>
      </c>
    </row>
    <row r="40" spans="1:31" ht="15" hidden="1">
      <c r="A40" s="110"/>
      <c r="B40" s="111"/>
      <c r="C40" s="112"/>
      <c r="D40" s="112"/>
      <c r="E40" s="112"/>
      <c r="F40" s="112"/>
      <c r="G40" s="106"/>
      <c r="H40" s="106"/>
      <c r="I40" s="37"/>
      <c r="J40" s="37"/>
      <c r="K40" s="37"/>
      <c r="L40" s="37"/>
      <c r="M40" s="37"/>
      <c r="N40" s="53"/>
      <c r="O40" s="37"/>
      <c r="P40" s="37"/>
      <c r="Q40" s="37"/>
      <c r="R40" s="37"/>
      <c r="S40" s="37"/>
    </row>
    <row r="41" spans="1:31" ht="15" hidden="1">
      <c r="A41" s="110"/>
      <c r="B41" s="111"/>
      <c r="C41" s="112"/>
      <c r="D41" s="112"/>
      <c r="E41" s="112"/>
      <c r="F41" s="112"/>
      <c r="G41" s="106"/>
      <c r="H41" s="106"/>
      <c r="I41" s="37"/>
      <c r="J41" s="37"/>
      <c r="K41" s="37"/>
      <c r="L41" s="37"/>
      <c r="M41" s="37"/>
      <c r="N41" s="53"/>
      <c r="O41" s="37"/>
      <c r="P41" s="37"/>
      <c r="Q41" s="37"/>
      <c r="R41" s="37"/>
      <c r="S41" s="37"/>
    </row>
    <row r="42" spans="1:31" ht="15" hidden="1">
      <c r="A42" s="109"/>
      <c r="B42" s="106"/>
      <c r="C42" s="21"/>
      <c r="D42" s="21"/>
      <c r="E42" s="21"/>
      <c r="F42" s="21"/>
      <c r="G42" s="106"/>
      <c r="H42" s="106"/>
      <c r="I42" s="7"/>
      <c r="J42" s="7"/>
      <c r="K42" s="7"/>
      <c r="L42" s="7"/>
      <c r="M42" s="7"/>
      <c r="N42" s="53"/>
      <c r="O42" s="7"/>
      <c r="P42" s="7"/>
      <c r="Q42" s="7"/>
      <c r="R42" s="7"/>
      <c r="S42" s="7"/>
    </row>
    <row r="43" spans="1:31" ht="15" hidden="1">
      <c r="A43" s="109"/>
      <c r="B43" s="6"/>
      <c r="I43" s="7"/>
      <c r="J43" s="7"/>
      <c r="K43" s="7"/>
      <c r="L43" s="7"/>
      <c r="M43" s="113"/>
      <c r="N43" s="53"/>
      <c r="O43" s="7"/>
      <c r="P43" s="7"/>
      <c r="Q43" s="7"/>
      <c r="R43" s="7"/>
      <c r="S43" s="7"/>
    </row>
    <row r="44" spans="1:31" ht="15" hidden="1">
      <c r="A44" s="114"/>
      <c r="B44" s="6"/>
      <c r="I44" s="7"/>
      <c r="J44" s="7"/>
      <c r="K44" s="7"/>
      <c r="L44" s="7"/>
      <c r="M44" s="113"/>
      <c r="N44" s="53"/>
      <c r="O44" s="7"/>
      <c r="P44" s="7"/>
      <c r="Q44" s="7"/>
      <c r="R44" s="7"/>
      <c r="S44" s="7"/>
    </row>
    <row r="45" spans="1:31" ht="15" hidden="1">
      <c r="A45" s="108"/>
      <c r="B45" s="6"/>
      <c r="C45" s="7"/>
      <c r="D45" s="7"/>
      <c r="E45" s="7"/>
      <c r="F45" s="7"/>
      <c r="G45" s="37"/>
      <c r="H45" s="37"/>
      <c r="M45" s="113"/>
      <c r="N45" s="53"/>
    </row>
    <row r="46" spans="1:31" ht="15" hidden="1">
      <c r="A46" s="108"/>
      <c r="B46" s="6"/>
      <c r="C46" s="7"/>
      <c r="D46" s="7"/>
      <c r="E46" s="7"/>
      <c r="F46" s="7"/>
      <c r="G46" s="37"/>
      <c r="H46" s="37"/>
      <c r="M46" s="113"/>
      <c r="N46" s="53"/>
    </row>
    <row r="47" spans="1:31" ht="15" hidden="1">
      <c r="A47" s="108"/>
      <c r="B47" s="6"/>
      <c r="C47" s="7"/>
      <c r="D47" s="7"/>
      <c r="E47" s="7"/>
      <c r="F47" s="7"/>
      <c r="G47" s="7"/>
      <c r="H47" s="7"/>
      <c r="I47" s="21"/>
      <c r="J47" s="21"/>
      <c r="K47" s="21"/>
      <c r="L47" s="21"/>
      <c r="M47" s="113"/>
      <c r="N47" s="53"/>
      <c r="O47" s="21"/>
      <c r="P47" s="21"/>
      <c r="Q47" s="21"/>
      <c r="R47" s="21"/>
      <c r="S47" s="21"/>
    </row>
    <row r="48" spans="1:31" ht="15" hidden="1">
      <c r="A48" s="108"/>
      <c r="B48" s="6"/>
      <c r="C48" s="7"/>
      <c r="D48" s="7"/>
      <c r="E48" s="7"/>
      <c r="F48" s="7"/>
      <c r="G48" s="7"/>
      <c r="H48" s="7"/>
      <c r="I48" s="21"/>
      <c r="J48" s="21"/>
      <c r="K48" s="21"/>
      <c r="L48" s="21"/>
      <c r="M48" s="95"/>
      <c r="N48" s="53"/>
      <c r="O48" s="21"/>
      <c r="P48" s="21"/>
      <c r="Q48" s="21"/>
      <c r="R48" s="21"/>
      <c r="S48" s="21"/>
    </row>
    <row r="49" spans="1:19" ht="15" hidden="1">
      <c r="A49" s="115"/>
      <c r="B49" s="6"/>
      <c r="C49" s="7"/>
      <c r="D49" s="7"/>
      <c r="E49" s="7"/>
      <c r="F49" s="7"/>
      <c r="G49" s="7"/>
      <c r="H49" s="7"/>
      <c r="I49" s="21"/>
      <c r="J49" s="21"/>
      <c r="K49" s="21"/>
      <c r="L49" s="21"/>
      <c r="M49" s="95"/>
      <c r="N49" s="53"/>
      <c r="O49" s="21"/>
      <c r="P49" s="21"/>
      <c r="Q49" s="21"/>
      <c r="R49" s="21"/>
      <c r="S49" s="21"/>
    </row>
    <row r="50" spans="1:19" ht="15" hidden="1">
      <c r="B50" s="6"/>
      <c r="M50" s="116"/>
      <c r="N50" s="53"/>
    </row>
    <row r="51" spans="1:19" ht="15" hidden="1">
      <c r="A51" s="117"/>
      <c r="B51" s="6"/>
      <c r="I51" s="7"/>
      <c r="J51" s="7"/>
      <c r="K51" s="7"/>
      <c r="L51" s="7"/>
      <c r="M51" s="116"/>
      <c r="N51" s="53"/>
      <c r="O51" s="7"/>
      <c r="P51" s="7"/>
      <c r="Q51" s="7"/>
      <c r="R51" s="7"/>
      <c r="S51" s="7"/>
    </row>
    <row r="52" spans="1:19" ht="15" hidden="1">
      <c r="A52" s="118"/>
      <c r="B52" s="106"/>
      <c r="C52" s="21"/>
      <c r="D52" s="21"/>
      <c r="E52" s="21"/>
      <c r="F52" s="21"/>
      <c r="G52" s="21"/>
      <c r="H52" s="21"/>
      <c r="I52" s="7"/>
      <c r="J52" s="7"/>
      <c r="K52" s="7"/>
      <c r="L52" s="7"/>
      <c r="M52" s="116"/>
      <c r="N52" s="53"/>
      <c r="O52" s="7"/>
      <c r="P52" s="7"/>
      <c r="Q52" s="7"/>
      <c r="R52" s="7"/>
      <c r="S52" s="7"/>
    </row>
    <row r="53" spans="1:19" ht="15" hidden="1">
      <c r="A53" s="118"/>
      <c r="B53" s="106"/>
      <c r="C53" s="21"/>
      <c r="D53" s="21"/>
      <c r="E53" s="21"/>
      <c r="F53" s="21"/>
      <c r="G53" s="21"/>
      <c r="H53" s="21"/>
      <c r="I53" s="7"/>
      <c r="J53" s="7"/>
      <c r="K53" s="7"/>
      <c r="L53" s="7"/>
      <c r="M53" s="95"/>
      <c r="N53" s="53"/>
      <c r="O53" s="7"/>
      <c r="P53" s="7"/>
      <c r="Q53" s="7"/>
      <c r="R53" s="7"/>
      <c r="S53" s="7"/>
    </row>
    <row r="54" spans="1:19" ht="15" hidden="1">
      <c r="A54" s="118"/>
      <c r="B54" s="106"/>
      <c r="C54" s="21"/>
      <c r="D54" s="21"/>
      <c r="E54" s="21"/>
      <c r="F54" s="21"/>
      <c r="G54" s="21"/>
      <c r="H54" s="21"/>
      <c r="M54" s="113"/>
      <c r="N54" s="53"/>
    </row>
    <row r="55" spans="1:19" hidden="1">
      <c r="A55" s="119"/>
      <c r="M55" s="113"/>
      <c r="N55" s="53"/>
    </row>
    <row r="56" spans="1:19" hidden="1">
      <c r="A56" s="120"/>
      <c r="B56" s="121"/>
      <c r="C56" s="112"/>
      <c r="D56" s="112"/>
      <c r="E56" s="112"/>
      <c r="F56" s="112"/>
      <c r="M56" s="113"/>
      <c r="N56" s="53"/>
    </row>
    <row r="57" spans="1:19" hidden="1">
      <c r="A57" s="120"/>
      <c r="B57" s="121"/>
      <c r="C57" s="112"/>
      <c r="D57" s="112"/>
      <c r="E57" s="112"/>
      <c r="F57" s="112"/>
      <c r="N57" s="53"/>
    </row>
    <row r="58" spans="1:19" hidden="1">
      <c r="A58" s="119"/>
      <c r="N58" s="53"/>
    </row>
    <row r="59" spans="1:19" hidden="1">
      <c r="A59" s="118"/>
      <c r="C59" s="7"/>
      <c r="D59" s="7"/>
      <c r="E59" s="7"/>
      <c r="F59" s="7"/>
      <c r="G59" s="7"/>
      <c r="H59" s="7"/>
      <c r="N59" s="53"/>
    </row>
    <row r="60" spans="1:19" hidden="1">
      <c r="A60" s="118"/>
      <c r="C60" s="7"/>
      <c r="D60" s="7"/>
      <c r="E60" s="7"/>
      <c r="F60" s="7"/>
      <c r="G60" s="7"/>
      <c r="H60" s="7"/>
      <c r="N60" s="53"/>
    </row>
    <row r="61" spans="1:19" hidden="1">
      <c r="A61" s="122"/>
      <c r="C61" s="7"/>
      <c r="D61" s="7"/>
      <c r="E61" s="7"/>
      <c r="F61" s="7"/>
      <c r="G61" s="7"/>
      <c r="H61" s="7"/>
      <c r="N61" s="53"/>
    </row>
    <row r="62" spans="1:19" hidden="1">
      <c r="N62" s="53"/>
    </row>
    <row r="63" spans="1:19" hidden="1">
      <c r="N63" s="53"/>
    </row>
    <row r="64" spans="1:19" hidden="1">
      <c r="N64" s="53"/>
    </row>
    <row r="66" spans="1:17" ht="15">
      <c r="A66" s="123"/>
      <c r="B66" s="80"/>
      <c r="C66" s="21"/>
      <c r="D66" s="21"/>
      <c r="E66" s="21"/>
      <c r="F66" s="21"/>
    </row>
    <row r="67" spans="1:17">
      <c r="B67" s="21"/>
      <c r="C67" s="21"/>
      <c r="D67" s="21"/>
      <c r="E67" s="21"/>
      <c r="F67" s="21"/>
    </row>
    <row r="68" spans="1:17" ht="15">
      <c r="A68" s="6"/>
    </row>
    <row r="69" spans="1:17" ht="15">
      <c r="B69" s="6">
        <v>2007</v>
      </c>
      <c r="C69" s="6">
        <v>2008</v>
      </c>
      <c r="D69" s="6">
        <v>2009</v>
      </c>
      <c r="E69" s="6">
        <v>2010</v>
      </c>
      <c r="F69" s="6">
        <v>2011</v>
      </c>
      <c r="G69" s="6">
        <v>2012</v>
      </c>
      <c r="H69" s="6">
        <v>2013</v>
      </c>
      <c r="I69" s="6">
        <v>2014</v>
      </c>
      <c r="J69" s="6">
        <v>2015</v>
      </c>
      <c r="K69" s="6">
        <v>2016</v>
      </c>
      <c r="L69" s="6">
        <v>2017</v>
      </c>
      <c r="M69" s="6">
        <v>2018</v>
      </c>
      <c r="N69" s="6">
        <v>2019</v>
      </c>
      <c r="O69" s="6">
        <v>2020</v>
      </c>
      <c r="P69" s="6">
        <v>2021</v>
      </c>
      <c r="Q69" s="6">
        <v>2022</v>
      </c>
    </row>
    <row r="70" spans="1:17">
      <c r="A70" s="105" t="s">
        <v>71</v>
      </c>
      <c r="B70" s="21">
        <v>27.220247692172318</v>
      </c>
      <c r="C70" s="21">
        <v>27.140247692172316</v>
      </c>
      <c r="D70" s="21">
        <v>27.060247692172315</v>
      </c>
      <c r="E70" s="21">
        <v>26.980247692172313</v>
      </c>
      <c r="F70" s="21">
        <v>26.900247692172311</v>
      </c>
      <c r="G70" s="21">
        <v>26.820247692172316</v>
      </c>
      <c r="H70" s="21">
        <v>26.740247692172318</v>
      </c>
      <c r="I70" s="21">
        <v>26.660247692172319</v>
      </c>
      <c r="J70" s="21">
        <v>26.580247692172321</v>
      </c>
      <c r="K70" s="21">
        <v>26.500247692172323</v>
      </c>
      <c r="L70" s="21">
        <v>26.420247692172317</v>
      </c>
      <c r="M70" s="21">
        <v>26.340247692172319</v>
      </c>
      <c r="N70" s="21">
        <v>26.260247692172321</v>
      </c>
      <c r="O70" s="21">
        <v>26.180247692172323</v>
      </c>
      <c r="P70" s="21">
        <v>26.100247692172324</v>
      </c>
      <c r="Q70" s="21">
        <v>26.020247692172319</v>
      </c>
    </row>
    <row r="71" spans="1:17">
      <c r="A71" s="108" t="s">
        <v>72</v>
      </c>
      <c r="B71" s="21">
        <v>15.93846547988937</v>
      </c>
      <c r="C71" s="21">
        <v>15.77846547988937</v>
      </c>
      <c r="D71" s="21">
        <v>15.61846547988937</v>
      </c>
      <c r="E71" s="21">
        <v>15.458465479889369</v>
      </c>
      <c r="F71" s="21">
        <v>15.298465479889369</v>
      </c>
      <c r="G71" s="21">
        <v>15.138465479889371</v>
      </c>
      <c r="H71" s="21">
        <v>14.978465479889371</v>
      </c>
      <c r="I71" s="21">
        <v>14.818465479889371</v>
      </c>
      <c r="J71" s="21">
        <v>14.658465479889371</v>
      </c>
      <c r="K71" s="21">
        <v>14.49846547988937</v>
      </c>
      <c r="L71" s="21">
        <v>14.33846547988937</v>
      </c>
      <c r="M71" s="21">
        <v>14.17846547988937</v>
      </c>
      <c r="N71" s="21">
        <v>14.01846547988937</v>
      </c>
      <c r="O71" s="21">
        <v>13.85846547988937</v>
      </c>
      <c r="P71" s="21">
        <v>13.69846547988937</v>
      </c>
      <c r="Q71" s="21">
        <v>13.53846547988937</v>
      </c>
    </row>
    <row r="72" spans="1:17">
      <c r="A72" s="108" t="s">
        <v>73</v>
      </c>
      <c r="B72" s="21">
        <v>4.4625567038101082</v>
      </c>
      <c r="C72" s="21">
        <v>4.4025567038101086</v>
      </c>
      <c r="D72" s="21">
        <v>4.3425567038101089</v>
      </c>
      <c r="E72" s="21">
        <v>4.2825567038101093</v>
      </c>
      <c r="F72" s="21">
        <v>4.2225567038101097</v>
      </c>
      <c r="G72" s="21">
        <v>4.1625567038101083</v>
      </c>
      <c r="H72" s="21">
        <v>4.1025567038101087</v>
      </c>
      <c r="I72" s="21">
        <v>4.0425567038101091</v>
      </c>
      <c r="J72" s="21">
        <v>3.9825567038101091</v>
      </c>
      <c r="K72" s="21">
        <v>3.922556703810109</v>
      </c>
      <c r="L72" s="21">
        <v>3.8625567038101085</v>
      </c>
      <c r="M72" s="21">
        <v>3.8025567038101085</v>
      </c>
      <c r="N72" s="21">
        <v>3.7425567038101084</v>
      </c>
      <c r="O72" s="21">
        <v>3.6825567038101084</v>
      </c>
      <c r="P72" s="21">
        <v>3.6225567038101083</v>
      </c>
      <c r="Q72" s="21">
        <v>3.5625567038101087</v>
      </c>
    </row>
    <row r="73" spans="1:17" hidden="1">
      <c r="A73" s="109" t="s">
        <v>63</v>
      </c>
      <c r="B73" s="21">
        <v>47.621269875871796</v>
      </c>
      <c r="C73" s="21">
        <v>47.321269875871792</v>
      </c>
      <c r="D73" s="21">
        <v>47.021269875871795</v>
      </c>
      <c r="E73" s="21">
        <v>46.721269875871791</v>
      </c>
      <c r="F73" s="21">
        <v>46.421269875871786</v>
      </c>
      <c r="G73" s="21">
        <v>46.121269875871796</v>
      </c>
      <c r="H73" s="21">
        <v>45.821269875871799</v>
      </c>
      <c r="I73" s="21">
        <v>45.521269875871795</v>
      </c>
      <c r="J73" s="21">
        <v>45.221269875871805</v>
      </c>
      <c r="K73" s="21">
        <v>44.921269875871801</v>
      </c>
      <c r="L73" s="21">
        <v>44.621269875871796</v>
      </c>
      <c r="M73" s="21">
        <v>44.321269875871799</v>
      </c>
      <c r="N73" s="21">
        <v>44.021269875871802</v>
      </c>
      <c r="O73" s="21">
        <v>43.721269875871798</v>
      </c>
      <c r="P73" s="21">
        <v>43.421269875871801</v>
      </c>
      <c r="Q73" s="21">
        <v>43.121269875871796</v>
      </c>
    </row>
    <row r="74" spans="1:17" hidden="1">
      <c r="A74" s="109"/>
    </row>
    <row r="75" spans="1:17">
      <c r="A75" s="110" t="s">
        <v>64</v>
      </c>
      <c r="C75" s="21">
        <v>26.885027528752964</v>
      </c>
      <c r="D75" s="21">
        <v>26.529202739295414</v>
      </c>
      <c r="E75" s="21">
        <v>26.955282008130336</v>
      </c>
      <c r="F75" s="21">
        <v>27.015348315303896</v>
      </c>
      <c r="G75" s="7"/>
    </row>
    <row r="76" spans="1:17">
      <c r="A76" s="110" t="s">
        <v>65</v>
      </c>
      <c r="C76" s="124">
        <v>15.576615102812765</v>
      </c>
      <c r="D76" s="124">
        <v>15.297219138243102</v>
      </c>
      <c r="E76" s="124">
        <v>15.343950135801666</v>
      </c>
      <c r="F76" s="124">
        <v>15.263641287252902</v>
      </c>
    </row>
    <row r="77" spans="1:17">
      <c r="A77" s="110" t="s">
        <v>66</v>
      </c>
      <c r="C77" s="124">
        <v>4.3452147824852903</v>
      </c>
      <c r="D77" s="124">
        <v>4.241441213638435</v>
      </c>
      <c r="E77" s="124">
        <v>4.2465499130233635</v>
      </c>
      <c r="F77" s="124">
        <v>4.2169283850848087</v>
      </c>
    </row>
    <row r="78" spans="1:17" hidden="1">
      <c r="A78" s="110"/>
    </row>
    <row r="79" spans="1:17" ht="15" hidden="1">
      <c r="A79" s="114" t="s">
        <v>67</v>
      </c>
      <c r="L79" s="125"/>
      <c r="Q79" s="21"/>
    </row>
    <row r="80" spans="1:17" hidden="1">
      <c r="A80" s="108" t="s">
        <v>14</v>
      </c>
      <c r="C80" s="7">
        <v>-2.9389886860951009E-3</v>
      </c>
      <c r="D80" s="7">
        <v>-5.8779773721903128E-3</v>
      </c>
      <c r="E80" s="7">
        <v>-8.8169660582854137E-3</v>
      </c>
      <c r="F80" s="7">
        <v>-1.1755954744380515E-2</v>
      </c>
      <c r="G80" s="126">
        <v>-1.4694943430475504E-2</v>
      </c>
      <c r="H80" s="7">
        <v>-1.7633932116570494E-2</v>
      </c>
      <c r="I80" s="7">
        <v>-2.0572920802665484E-2</v>
      </c>
      <c r="J80" s="7">
        <v>-2.3511909488760474E-2</v>
      </c>
      <c r="K80" s="7">
        <v>-2.6450898174855464E-2</v>
      </c>
      <c r="L80" s="126">
        <v>-2.9389886860950787E-2</v>
      </c>
      <c r="M80" s="7">
        <v>-3.2328875547045777E-2</v>
      </c>
      <c r="N80" s="7">
        <v>-3.5267864233140767E-2</v>
      </c>
      <c r="O80" s="7">
        <v>-3.8206852919235756E-2</v>
      </c>
      <c r="P80" s="7">
        <v>-4.1145841605330857E-2</v>
      </c>
      <c r="Q80" s="126">
        <v>-4.4084830291426069E-2</v>
      </c>
    </row>
    <row r="81" spans="1:17" hidden="1">
      <c r="A81" s="108" t="s">
        <v>32</v>
      </c>
      <c r="C81" s="7">
        <v>-1.0038607556159262E-2</v>
      </c>
      <c r="D81" s="7">
        <v>-2.0077215112318414E-2</v>
      </c>
      <c r="E81" s="7">
        <v>-3.0115822668477676E-2</v>
      </c>
      <c r="F81" s="7">
        <v>-4.0154430224636828E-2</v>
      </c>
      <c r="G81" s="126">
        <v>-5.0193037780795979E-2</v>
      </c>
      <c r="H81" s="7">
        <v>-6.0231645336955131E-2</v>
      </c>
      <c r="I81" s="7">
        <v>-7.0270252893114393E-2</v>
      </c>
      <c r="J81" s="7">
        <v>-8.0308860449273545E-2</v>
      </c>
      <c r="K81" s="7">
        <v>-9.0347468005432807E-2</v>
      </c>
      <c r="L81" s="126">
        <v>-0.10038607556159196</v>
      </c>
      <c r="M81" s="7">
        <v>-0.11042468311775122</v>
      </c>
      <c r="N81" s="7">
        <v>-0.12046329067391037</v>
      </c>
      <c r="O81" s="7">
        <v>-0.13050189823006964</v>
      </c>
      <c r="P81" s="7">
        <v>-0.14054050578622879</v>
      </c>
      <c r="Q81" s="126">
        <v>-0.15057911334238805</v>
      </c>
    </row>
    <row r="82" spans="1:17" hidden="1">
      <c r="A82" s="108" t="s">
        <v>55</v>
      </c>
      <c r="C82" s="7">
        <v>-1.3445207306558626E-2</v>
      </c>
      <c r="D82" s="7">
        <v>-2.6890414613117142E-2</v>
      </c>
      <c r="E82" s="7">
        <v>-4.0335621919675768E-2</v>
      </c>
      <c r="F82" s="7">
        <v>-5.3780829226234284E-2</v>
      </c>
      <c r="G82" s="126">
        <v>-6.7226036532793243E-2</v>
      </c>
      <c r="H82" s="7">
        <v>-8.0671243839351869E-2</v>
      </c>
      <c r="I82" s="7">
        <v>-9.4116451145910385E-2</v>
      </c>
      <c r="J82" s="7">
        <v>-0.10756165845246912</v>
      </c>
      <c r="K82" s="7">
        <v>-0.12100686575902775</v>
      </c>
      <c r="L82" s="126">
        <v>-0.13445207306558649</v>
      </c>
      <c r="M82" s="7">
        <v>-0.14789728037214522</v>
      </c>
      <c r="N82" s="7">
        <v>-0.16134248767870385</v>
      </c>
      <c r="O82" s="7">
        <v>-0.17478769498526259</v>
      </c>
      <c r="P82" s="7">
        <v>-0.18823290229182121</v>
      </c>
      <c r="Q82" s="126">
        <v>-0.20167810959837984</v>
      </c>
    </row>
    <row r="83" spans="1:17" hidden="1">
      <c r="A83" s="115" t="s">
        <v>63</v>
      </c>
      <c r="C83" s="7">
        <v>-6.299706009142092E-3</v>
      </c>
      <c r="D83" s="7">
        <v>-1.2599412018283962E-2</v>
      </c>
      <c r="E83" s="7">
        <v>-1.8899118027425943E-2</v>
      </c>
      <c r="F83" s="7">
        <v>-2.5198824036568035E-2</v>
      </c>
      <c r="G83" s="126">
        <v>-3.1498530045709794E-2</v>
      </c>
      <c r="H83" s="7">
        <v>-3.7798236054851664E-2</v>
      </c>
      <c r="I83" s="7">
        <v>-4.4097942063993645E-2</v>
      </c>
      <c r="J83" s="7">
        <v>-5.0397648073135404E-2</v>
      </c>
      <c r="K83" s="7">
        <v>-5.6697354082277496E-2</v>
      </c>
      <c r="L83" s="126">
        <v>-6.2997060091419477E-2</v>
      </c>
      <c r="M83" s="7">
        <v>-6.9296766100561347E-2</v>
      </c>
      <c r="N83" s="7">
        <v>-7.5596472109703217E-2</v>
      </c>
      <c r="O83" s="7">
        <v>-8.1896178118845309E-2</v>
      </c>
      <c r="P83" s="7">
        <v>-8.8195884127987179E-2</v>
      </c>
      <c r="Q83" s="126">
        <v>-9.4495590137129271E-2</v>
      </c>
    </row>
    <row r="84" spans="1:17" hidden="1">
      <c r="C84" s="7"/>
    </row>
    <row r="85" spans="1:17" hidden="1"/>
    <row r="86" spans="1:17" hidden="1"/>
    <row r="87" spans="1:17" hidden="1">
      <c r="A87" s="127"/>
    </row>
    <row r="88" spans="1:17">
      <c r="A88" s="128" t="s">
        <v>75</v>
      </c>
      <c r="B88" s="21">
        <v>29.461848493224291</v>
      </c>
      <c r="C88" s="21">
        <v>29.38184849322429</v>
      </c>
      <c r="D88" s="21">
        <v>29.301848493224288</v>
      </c>
      <c r="E88" s="21">
        <v>29.221848493224286</v>
      </c>
      <c r="F88" s="21">
        <v>29.141848493224284</v>
      </c>
      <c r="G88" s="21">
        <v>29.061848493224289</v>
      </c>
      <c r="H88" s="21">
        <v>28.981848493224287</v>
      </c>
      <c r="I88" s="21">
        <v>28.901848493224286</v>
      </c>
      <c r="J88" s="21">
        <v>28.821848493224284</v>
      </c>
      <c r="K88" s="21">
        <v>28.741848493224282</v>
      </c>
      <c r="L88" s="21">
        <v>28.661848493224291</v>
      </c>
      <c r="M88" s="21">
        <v>28.581848493224289</v>
      </c>
      <c r="N88" s="21">
        <v>28.501848493224287</v>
      </c>
      <c r="O88" s="21">
        <v>28.421848493224285</v>
      </c>
      <c r="P88" s="21">
        <v>28.341848493224283</v>
      </c>
      <c r="Q88" s="21">
        <v>28.261848493224292</v>
      </c>
    </row>
    <row r="89" spans="1:17">
      <c r="A89" s="129" t="s">
        <v>74</v>
      </c>
      <c r="B89" s="21">
        <v>18.616394544862761</v>
      </c>
      <c r="C89" s="21">
        <v>18.396394544862762</v>
      </c>
      <c r="D89" s="21">
        <v>18.176394544862763</v>
      </c>
      <c r="E89" s="21">
        <v>17.956394544862764</v>
      </c>
      <c r="F89" s="136">
        <v>17.736394544862765</v>
      </c>
      <c r="G89" s="21">
        <v>17.516394544862759</v>
      </c>
      <c r="H89" s="21">
        <v>17.296394544862761</v>
      </c>
      <c r="I89" s="21">
        <v>17.076394544862762</v>
      </c>
      <c r="J89" s="21">
        <v>16.856394544862763</v>
      </c>
      <c r="K89" s="21">
        <v>16.636394544862764</v>
      </c>
      <c r="L89" s="21">
        <v>16.416394544862758</v>
      </c>
      <c r="M89" s="21">
        <v>16.196394544862759</v>
      </c>
      <c r="N89" s="21">
        <v>15.976394544862758</v>
      </c>
      <c r="O89" s="21">
        <v>15.756394544862758</v>
      </c>
      <c r="P89" s="21">
        <v>15.536394544862757</v>
      </c>
      <c r="Q89" s="21">
        <v>15.31639454486276</v>
      </c>
    </row>
    <row r="90" spans="1:17" hidden="1">
      <c r="A90" s="129" t="s">
        <v>68</v>
      </c>
      <c r="B90" s="21">
        <v>48.078243038087052</v>
      </c>
      <c r="C90" s="21">
        <v>47.778243038087055</v>
      </c>
      <c r="D90" s="21">
        <v>47.478243038087051</v>
      </c>
      <c r="E90" s="21">
        <v>47.178243038087047</v>
      </c>
      <c r="F90" s="136">
        <v>46.878243038087049</v>
      </c>
      <c r="G90" s="21">
        <v>46.578243038087052</v>
      </c>
      <c r="H90" s="21">
        <v>46.278243038087048</v>
      </c>
      <c r="I90" s="21">
        <v>45.978243038087044</v>
      </c>
      <c r="J90" s="21">
        <v>45.678243038087047</v>
      </c>
      <c r="K90" s="21">
        <v>45.378243038087049</v>
      </c>
      <c r="L90" s="21">
        <v>45.078243038087052</v>
      </c>
      <c r="M90" s="21">
        <v>44.778243038087048</v>
      </c>
      <c r="N90" s="21">
        <v>44.478243038087044</v>
      </c>
      <c r="O90" s="21">
        <v>44.178243038087047</v>
      </c>
      <c r="P90" s="21">
        <v>43.878243038087042</v>
      </c>
      <c r="Q90" s="21">
        <v>43.578243038087052</v>
      </c>
    </row>
    <row r="91" spans="1:17" ht="15" hidden="1">
      <c r="A91" s="130" t="s">
        <v>67</v>
      </c>
    </row>
    <row r="92" spans="1:17" ht="15" hidden="1">
      <c r="A92" s="130"/>
      <c r="Q92" s="21">
        <v>4.5</v>
      </c>
    </row>
    <row r="93" spans="1:17">
      <c r="A93" s="120" t="s">
        <v>69</v>
      </c>
      <c r="C93" s="124">
        <v>29.110975294789093</v>
      </c>
      <c r="D93" s="124">
        <v>28.717466549042317</v>
      </c>
      <c r="E93" s="124">
        <v>29.127038391140623</v>
      </c>
      <c r="F93" s="124">
        <v>29.175396412453502</v>
      </c>
    </row>
    <row r="94" spans="1:17">
      <c r="A94" s="120" t="s">
        <v>70</v>
      </c>
      <c r="B94" s="21"/>
      <c r="C94" s="124">
        <v>18.199433528577906</v>
      </c>
      <c r="D94" s="124">
        <v>17.87056159699279</v>
      </c>
      <c r="E94" s="124">
        <v>17.950763932524946</v>
      </c>
      <c r="F94" s="135">
        <v>17.862135341711014</v>
      </c>
      <c r="G94" s="7"/>
      <c r="Q94" s="21"/>
    </row>
    <row r="95" spans="1:17" ht="15" hidden="1">
      <c r="A95" s="120"/>
      <c r="C95" s="106">
        <v>47.310408823366998</v>
      </c>
      <c r="D95" s="106">
        <v>47.310408823366998</v>
      </c>
      <c r="E95" s="106">
        <v>47.310408823366998</v>
      </c>
      <c r="F95" s="138">
        <v>47.310408823366998</v>
      </c>
      <c r="G95" s="137">
        <v>9.2188989448438452E-3</v>
      </c>
    </row>
    <row r="96" spans="1:17" hidden="1">
      <c r="A96" s="129" t="s">
        <v>57</v>
      </c>
      <c r="C96" s="7">
        <v>-2.7153761251063058E-3</v>
      </c>
      <c r="D96" s="7">
        <v>-5.4307522502127226E-3</v>
      </c>
      <c r="E96" s="7">
        <v>-8.1461283753190283E-3</v>
      </c>
      <c r="F96" s="7">
        <v>-1.0861504500425445E-2</v>
      </c>
      <c r="G96" s="126">
        <v>-1.3576880625531529E-2</v>
      </c>
      <c r="H96" s="7">
        <v>-1.6292256750637835E-2</v>
      </c>
      <c r="I96" s="7">
        <v>-1.9007632875744251E-2</v>
      </c>
      <c r="J96" s="7">
        <v>-2.1723009000850557E-2</v>
      </c>
      <c r="K96" s="7">
        <v>-2.4438385125956974E-2</v>
      </c>
      <c r="L96" s="126">
        <v>-2.7153761251062947E-2</v>
      </c>
      <c r="M96" s="7">
        <v>-2.9869137376169252E-2</v>
      </c>
      <c r="N96" s="7">
        <v>-3.2584513501275669E-2</v>
      </c>
      <c r="O96" s="7">
        <v>-3.5299889626381975E-2</v>
      </c>
      <c r="P96" s="7">
        <v>-3.8015265751488392E-2</v>
      </c>
      <c r="Q96" s="126">
        <v>-4.0730641876594365E-2</v>
      </c>
    </row>
    <row r="97" spans="1:17" hidden="1">
      <c r="A97" s="129" t="s">
        <v>58</v>
      </c>
      <c r="C97" s="7">
        <v>-1.1817540688119355E-2</v>
      </c>
      <c r="D97" s="7">
        <v>-2.3635081376238709E-2</v>
      </c>
      <c r="E97" s="7">
        <v>-3.5452622064358064E-2</v>
      </c>
      <c r="F97" s="7">
        <v>-4.7270162752477418E-2</v>
      </c>
      <c r="G97" s="126">
        <v>-5.9087703440597106E-2</v>
      </c>
      <c r="H97" s="7">
        <v>-7.090524412871646E-2</v>
      </c>
      <c r="I97" s="7">
        <v>-8.2722784816835815E-2</v>
      </c>
      <c r="J97" s="7">
        <v>-9.4540325504955169E-2</v>
      </c>
      <c r="K97" s="7">
        <v>-0.10635786619307452</v>
      </c>
      <c r="L97" s="126">
        <v>-0.11817540688119432</v>
      </c>
      <c r="M97" s="7">
        <v>-0.12999294756931368</v>
      </c>
      <c r="N97" s="7">
        <v>-0.14181048825743314</v>
      </c>
      <c r="O97" s="7">
        <v>-0.15362802894555261</v>
      </c>
      <c r="P97" s="7">
        <v>-0.16544556963367196</v>
      </c>
      <c r="Q97" s="126">
        <v>-0.17726311032179132</v>
      </c>
    </row>
    <row r="98" spans="1:17" hidden="1">
      <c r="A98" s="131" t="s">
        <v>68</v>
      </c>
      <c r="C98" s="7">
        <v>-6.2398286843040607E-3</v>
      </c>
      <c r="D98" s="7">
        <v>-1.2479657368608232E-2</v>
      </c>
      <c r="E98" s="7">
        <v>-1.8719486052912404E-2</v>
      </c>
      <c r="F98" s="7">
        <v>-2.4959314737216465E-2</v>
      </c>
      <c r="G98" s="126">
        <v>-3.1199143421520525E-2</v>
      </c>
      <c r="H98" s="7">
        <v>-3.7438972105824808E-2</v>
      </c>
      <c r="I98" s="7">
        <v>-4.367880079012898E-2</v>
      </c>
      <c r="J98" s="7">
        <v>-4.9918629474433041E-2</v>
      </c>
      <c r="K98" s="7">
        <v>-5.6158458158737101E-2</v>
      </c>
      <c r="L98" s="126">
        <v>-6.2398286843041162E-2</v>
      </c>
      <c r="M98" s="7">
        <v>-6.8638115527345334E-2</v>
      </c>
      <c r="N98" s="7">
        <v>-7.4877944211649505E-2</v>
      </c>
      <c r="O98" s="7">
        <v>-8.1117772895953566E-2</v>
      </c>
      <c r="P98" s="7">
        <v>-8.7357601580257738E-2</v>
      </c>
      <c r="Q98" s="126">
        <v>-9.3597430264561687E-2</v>
      </c>
    </row>
    <row r="105" spans="1:17">
      <c r="D105" s="4">
        <v>47.4</v>
      </c>
    </row>
    <row r="106" spans="1:17">
      <c r="D106" s="4">
        <v>46.6</v>
      </c>
    </row>
    <row r="107" spans="1:17">
      <c r="D107" s="7">
        <f>D106/D105-1</f>
        <v>-1.6877637130801593E-2</v>
      </c>
    </row>
  </sheetData>
  <mergeCells count="3">
    <mergeCell ref="K2:M2"/>
    <mergeCell ref="K9:M9"/>
    <mergeCell ref="T31:V3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7"/>
  <sheetViews>
    <sheetView topLeftCell="C1" zoomScale="90" zoomScaleNormal="90" workbookViewId="0">
      <selection activeCell="C1" sqref="C1:C1048576"/>
    </sheetView>
  </sheetViews>
  <sheetFormatPr defaultRowHeight="14.25"/>
  <cols>
    <col min="1" max="1" width="5.77734375" style="4" hidden="1" customWidth="1"/>
    <col min="2" max="2" width="10.33203125" style="4" hidden="1" customWidth="1"/>
    <col min="3" max="3" width="30.21875" style="4" customWidth="1"/>
    <col min="4" max="25" width="5.21875" style="4" customWidth="1"/>
    <col min="26" max="26" width="3.6640625" style="4" customWidth="1"/>
    <col min="27" max="16384" width="8.88671875" style="4"/>
  </cols>
  <sheetData>
    <row r="1" spans="3:32">
      <c r="C1" s="4" t="s">
        <v>107</v>
      </c>
    </row>
    <row r="2" spans="3:32">
      <c r="C2" s="4" t="s">
        <v>108</v>
      </c>
    </row>
    <row r="5" spans="3:32">
      <c r="AA5" s="7"/>
      <c r="AE5" s="154"/>
      <c r="AF5" s="10"/>
    </row>
    <row r="6" spans="3:32" ht="15">
      <c r="C6" s="12" t="s">
        <v>12</v>
      </c>
      <c r="D6" s="5">
        <v>1990</v>
      </c>
      <c r="E6" s="5">
        <v>1991</v>
      </c>
      <c r="F6" s="5">
        <v>1992</v>
      </c>
      <c r="G6" s="5">
        <v>1993</v>
      </c>
      <c r="H6" s="5">
        <v>1994</v>
      </c>
      <c r="I6" s="5">
        <v>1995</v>
      </c>
      <c r="J6" s="5">
        <v>1996</v>
      </c>
      <c r="K6" s="5">
        <v>1997</v>
      </c>
      <c r="L6" s="5">
        <v>1998</v>
      </c>
      <c r="M6" s="5">
        <v>1999</v>
      </c>
      <c r="N6" s="5">
        <v>2000</v>
      </c>
      <c r="O6" s="5">
        <v>2001</v>
      </c>
      <c r="P6" s="5">
        <v>2002</v>
      </c>
      <c r="Q6" s="5">
        <v>2003</v>
      </c>
      <c r="R6" s="5">
        <v>2004</v>
      </c>
      <c r="S6" s="5">
        <v>2005</v>
      </c>
      <c r="T6" s="5">
        <v>2006</v>
      </c>
      <c r="U6" s="5">
        <v>2007</v>
      </c>
      <c r="V6" s="5">
        <v>2008</v>
      </c>
      <c r="W6" s="5">
        <v>2009</v>
      </c>
      <c r="X6" s="5">
        <v>2010</v>
      </c>
      <c r="Y6" s="5">
        <v>2011</v>
      </c>
      <c r="AA6" s="7"/>
      <c r="AE6" s="154"/>
      <c r="AF6" s="10"/>
    </row>
    <row r="7" spans="3:32">
      <c r="C7" s="194" t="s">
        <v>11</v>
      </c>
      <c r="D7" s="116">
        <v>-11.940560235291212</v>
      </c>
      <c r="E7" s="116">
        <v>-12.280713588984838</v>
      </c>
      <c r="F7" s="116">
        <v>-13.198466222837363</v>
      </c>
      <c r="G7" s="116">
        <v>-13.492548605180671</v>
      </c>
      <c r="H7" s="116">
        <v>-14.000947954960655</v>
      </c>
      <c r="I7" s="116">
        <v>-12.807453136309594</v>
      </c>
      <c r="J7" s="116">
        <v>-13.096395477841485</v>
      </c>
      <c r="K7" s="116">
        <v>-12.713015673246478</v>
      </c>
      <c r="L7" s="116">
        <v>-12.926502602942797</v>
      </c>
      <c r="M7" s="116">
        <v>-13.357326144466739</v>
      </c>
      <c r="N7" s="116">
        <v>-13.491508212213789</v>
      </c>
      <c r="O7" s="116">
        <v>-13.935260105935479</v>
      </c>
      <c r="P7" s="116">
        <v>-14.661594544124341</v>
      </c>
      <c r="Q7" s="116">
        <v>-15.281184514534814</v>
      </c>
      <c r="R7" s="116">
        <v>-15.849739869321789</v>
      </c>
      <c r="S7" s="116">
        <v>-15.08839474730628</v>
      </c>
      <c r="T7" s="116">
        <v>-14.621662987422122</v>
      </c>
      <c r="U7" s="116">
        <v>-13.69564793476307</v>
      </c>
      <c r="V7" s="116">
        <v>-13.153956999322375</v>
      </c>
      <c r="W7" s="116">
        <v>-12.323524207811676</v>
      </c>
      <c r="X7" s="116">
        <v>-10.382701335143583</v>
      </c>
      <c r="Y7" s="116">
        <v>-10.151263524824582</v>
      </c>
      <c r="AA7" s="192"/>
      <c r="AC7" s="10"/>
      <c r="AD7" s="10"/>
      <c r="AE7" s="154"/>
      <c r="AF7" s="10"/>
    </row>
    <row r="8" spans="3:32">
      <c r="C8" s="194" t="s">
        <v>8</v>
      </c>
      <c r="D8" s="116">
        <v>-6.285193538892285</v>
      </c>
      <c r="E8" s="116">
        <v>-6.2486169009628787</v>
      </c>
      <c r="F8" s="116">
        <v>-6.3924745566635437</v>
      </c>
      <c r="G8" s="116">
        <v>-6.7661975499775346</v>
      </c>
      <c r="H8" s="116">
        <v>-6.8343517625941921</v>
      </c>
      <c r="I8" s="116">
        <v>-6.8282643120716537</v>
      </c>
      <c r="J8" s="116">
        <v>-7.0546921922001591</v>
      </c>
      <c r="K8" s="116">
        <v>-7.0608359393911506</v>
      </c>
      <c r="L8" s="116">
        <v>-7.4209184912814203</v>
      </c>
      <c r="M8" s="116">
        <v>-7.5984110112196106</v>
      </c>
      <c r="N8" s="116">
        <v>-7.7663541714318836</v>
      </c>
      <c r="O8" s="116">
        <v>-7.9498891652171668</v>
      </c>
      <c r="P8" s="116">
        <v>-8.0356359203387413</v>
      </c>
      <c r="Q8" s="116">
        <v>-7.8850178834412255</v>
      </c>
      <c r="R8" s="116">
        <v>-8.1888403751956123</v>
      </c>
      <c r="S8" s="116">
        <v>-8.2911505496690268</v>
      </c>
      <c r="T8" s="116">
        <v>-8.6629119498040943</v>
      </c>
      <c r="U8" s="116">
        <v>-8.7480441739972576</v>
      </c>
      <c r="V8" s="116">
        <v>-8.8430249936899603</v>
      </c>
      <c r="W8" s="116">
        <v>-8.8559461652472251</v>
      </c>
      <c r="X8" s="116">
        <v>-8.5685879363512427</v>
      </c>
      <c r="Y8" s="116">
        <v>-8.4617391544765876</v>
      </c>
      <c r="AA8" s="7"/>
    </row>
    <row r="9" spans="3:32">
      <c r="C9" s="194" t="s">
        <v>7</v>
      </c>
      <c r="D9" s="116">
        <v>16.520284555290672</v>
      </c>
      <c r="E9" s="116">
        <v>16.724194831600776</v>
      </c>
      <c r="F9" s="116">
        <v>16.765353643357319</v>
      </c>
      <c r="G9" s="116">
        <v>16.370206644336367</v>
      </c>
      <c r="H9" s="116">
        <v>16.457948775329864</v>
      </c>
      <c r="I9" s="116">
        <v>16.63055248250312</v>
      </c>
      <c r="J9" s="116">
        <v>16.697853176023052</v>
      </c>
      <c r="K9" s="116">
        <v>16.463395033991556</v>
      </c>
      <c r="L9" s="116">
        <v>16.362437975518745</v>
      </c>
      <c r="M9" s="116">
        <v>16.28306519642339</v>
      </c>
      <c r="N9" s="116">
        <v>15.853117213163417</v>
      </c>
      <c r="O9" s="116">
        <v>15.464933328701127</v>
      </c>
      <c r="P9" s="116">
        <v>15.171319901874593</v>
      </c>
      <c r="Q9" s="116">
        <v>14.945122132806818</v>
      </c>
      <c r="R9" s="116">
        <v>14.575933176347139</v>
      </c>
      <c r="S9" s="116">
        <v>14.222309749438988</v>
      </c>
      <c r="T9" s="116">
        <v>14.007828272947553</v>
      </c>
      <c r="U9" s="116">
        <v>13.829106866038046</v>
      </c>
      <c r="V9" s="116">
        <v>13.486493986252791</v>
      </c>
      <c r="W9" s="116">
        <v>13.324130801913771</v>
      </c>
      <c r="X9" s="116">
        <v>12.485447145610934</v>
      </c>
      <c r="Y9" s="116">
        <v>11.971658905559792</v>
      </c>
      <c r="AA9" s="193"/>
    </row>
    <row r="10" spans="3:32">
      <c r="C10" s="194" t="s">
        <v>9</v>
      </c>
      <c r="D10" s="116">
        <v>6.949958554448898</v>
      </c>
      <c r="E10" s="116">
        <v>6.8880535282038817</v>
      </c>
      <c r="F10" s="116">
        <v>6.8264411281982733</v>
      </c>
      <c r="G10" s="116">
        <v>6.7786390755152546</v>
      </c>
      <c r="H10" s="116">
        <v>6.7362659854472895</v>
      </c>
      <c r="I10" s="116">
        <v>6.6787642706426258</v>
      </c>
      <c r="J10" s="116">
        <v>6.6556190098271024</v>
      </c>
      <c r="K10" s="116">
        <v>6.637957531781467</v>
      </c>
      <c r="L10" s="116">
        <v>6.6016086365864073</v>
      </c>
      <c r="M10" s="116">
        <v>6.6232920678629554</v>
      </c>
      <c r="N10" s="116">
        <v>6.5788830951307071</v>
      </c>
      <c r="O10" s="116">
        <v>6.5443102910922706</v>
      </c>
      <c r="P10" s="116">
        <v>6.4834509332780623</v>
      </c>
      <c r="Q10" s="116">
        <v>6.4511092260128686</v>
      </c>
      <c r="R10" s="116">
        <v>6.4089963963169136</v>
      </c>
      <c r="S10" s="116">
        <v>6.3626742169903219</v>
      </c>
      <c r="T10" s="116">
        <v>6.2988836659392042</v>
      </c>
      <c r="U10" s="116">
        <v>6.2596605420397937</v>
      </c>
      <c r="V10" s="116">
        <v>6.2109473846070182</v>
      </c>
      <c r="W10" s="116">
        <v>6.1897872221195422</v>
      </c>
      <c r="X10" s="116">
        <v>6.2549970070418919</v>
      </c>
      <c r="Y10" s="116">
        <v>6.3256068699048473</v>
      </c>
      <c r="AA10" s="7"/>
    </row>
    <row r="11" spans="3:32">
      <c r="C11" s="194" t="s">
        <v>10</v>
      </c>
      <c r="D11" s="116">
        <v>-1.2249708046035737</v>
      </c>
      <c r="E11" s="116">
        <v>-0.95334007582272706</v>
      </c>
      <c r="F11" s="116">
        <v>-0.64908820647659271</v>
      </c>
      <c r="G11" s="116">
        <v>-0.56605654210326328</v>
      </c>
      <c r="H11" s="116">
        <v>-0.23331420058511965</v>
      </c>
      <c r="I11" s="116">
        <v>-0.39342321445523232</v>
      </c>
      <c r="J11" s="116">
        <v>-0.61687380928964575</v>
      </c>
      <c r="K11" s="116">
        <v>-0.88354258450077594</v>
      </c>
      <c r="L11" s="116">
        <v>-1.0827713518889883</v>
      </c>
      <c r="M11" s="116">
        <v>-0.95002570073317083</v>
      </c>
      <c r="N11" s="116">
        <v>-0.75307761500889026</v>
      </c>
      <c r="O11" s="116">
        <v>-0.21181438857738633</v>
      </c>
      <c r="P11" s="116">
        <v>5.2346664127839282E-2</v>
      </c>
      <c r="Q11" s="116">
        <v>0.48887176076811495</v>
      </c>
      <c r="R11" s="116">
        <v>0.66470912438227148</v>
      </c>
      <c r="S11" s="116">
        <v>0.19690016498198665</v>
      </c>
      <c r="T11" s="116">
        <v>-8.1357711104096397E-3</v>
      </c>
      <c r="U11" s="116">
        <v>-0.98230450491029486</v>
      </c>
      <c r="V11" s="116">
        <v>-1.4936205721535467</v>
      </c>
      <c r="W11" s="116">
        <v>-2.1552195812830832</v>
      </c>
      <c r="X11" s="116">
        <v>-3.4597663552129072</v>
      </c>
      <c r="Y11" s="116">
        <v>-2.9985905545824085</v>
      </c>
      <c r="AA11" s="7"/>
    </row>
    <row r="12" spans="3:32" ht="15">
      <c r="C12" s="195" t="s">
        <v>13</v>
      </c>
      <c r="D12" s="196">
        <v>4.019518530952503</v>
      </c>
      <c r="E12" s="196">
        <v>4.1295777940342138</v>
      </c>
      <c r="F12" s="196">
        <v>3.3517657855780962</v>
      </c>
      <c r="G12" s="196">
        <v>2.3240430225901534</v>
      </c>
      <c r="H12" s="196">
        <v>2.1256008426371871</v>
      </c>
      <c r="I12" s="196">
        <v>3.2801760903092667</v>
      </c>
      <c r="J12" s="196">
        <v>2.5855107065188641</v>
      </c>
      <c r="K12" s="196">
        <v>2.4439583686346182</v>
      </c>
      <c r="L12" s="196">
        <v>1.5338541659919489</v>
      </c>
      <c r="M12" s="196">
        <v>1.0005944078668243</v>
      </c>
      <c r="N12" s="196">
        <v>0.42106030963955998</v>
      </c>
      <c r="O12" s="196">
        <v>-8.7720039936635352E-2</v>
      </c>
      <c r="P12" s="196">
        <v>-0.99011296518258796</v>
      </c>
      <c r="Q12" s="196">
        <v>-1.2810992783882371</v>
      </c>
      <c r="R12" s="196">
        <v>-2.3889415474710791</v>
      </c>
      <c r="S12" s="196">
        <v>-2.5976611655640118</v>
      </c>
      <c r="T12" s="196">
        <v>-2.9859987694498713</v>
      </c>
      <c r="U12" s="196">
        <v>-3.3372292055927835</v>
      </c>
      <c r="V12" s="196">
        <v>-3.7931611943060703</v>
      </c>
      <c r="W12" s="196">
        <v>-3.8207719303086725</v>
      </c>
      <c r="X12" s="196">
        <v>-3.6706114740549065</v>
      </c>
      <c r="Y12" s="196">
        <v>-3.3143274584189402</v>
      </c>
      <c r="AA12" s="8"/>
    </row>
    <row r="14" spans="3:32">
      <c r="AA14" s="21"/>
    </row>
    <row r="15" spans="3:32">
      <c r="AA15" s="21"/>
    </row>
    <row r="16" spans="3:32">
      <c r="AA16" s="21"/>
    </row>
    <row r="17" spans="27:27">
      <c r="AA17" s="21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D17" sqref="D17"/>
    </sheetView>
  </sheetViews>
  <sheetFormatPr defaultRowHeight="12.75"/>
  <cols>
    <col min="1" max="1" width="17.5546875" style="9" customWidth="1"/>
    <col min="2" max="2" width="11" style="9" bestFit="1" customWidth="1"/>
    <col min="3" max="10" width="8.88671875" style="9"/>
    <col min="11" max="11" width="14.5546875" style="9" bestFit="1" customWidth="1"/>
    <col min="12" max="12" width="10" style="9" bestFit="1" customWidth="1"/>
    <col min="13" max="16384" width="8.88671875" style="9"/>
  </cols>
  <sheetData>
    <row r="1" spans="1:6">
      <c r="A1" s="9" t="s">
        <v>97</v>
      </c>
    </row>
    <row r="2" spans="1:6">
      <c r="A2" s="9" t="s">
        <v>113</v>
      </c>
    </row>
    <row r="3" spans="1:6">
      <c r="A3" s="9" t="s">
        <v>109</v>
      </c>
    </row>
    <row r="6" spans="1:6">
      <c r="A6" s="11"/>
    </row>
    <row r="8" spans="1:6">
      <c r="A8" s="9" t="s">
        <v>88</v>
      </c>
      <c r="B8" s="9" t="s">
        <v>95</v>
      </c>
      <c r="C8" s="9" t="s">
        <v>96</v>
      </c>
    </row>
    <row r="9" spans="1:6">
      <c r="A9" s="9" t="s">
        <v>89</v>
      </c>
      <c r="B9" s="170">
        <v>8236</v>
      </c>
      <c r="C9" s="170">
        <v>5587</v>
      </c>
      <c r="E9" s="171"/>
      <c r="F9" s="172"/>
    </row>
    <row r="10" spans="1:6">
      <c r="A10" s="9" t="s">
        <v>90</v>
      </c>
      <c r="B10" s="170">
        <v>139005</v>
      </c>
      <c r="C10" s="170">
        <v>32998</v>
      </c>
      <c r="E10" s="171"/>
    </row>
    <row r="11" spans="1:6">
      <c r="A11" s="9" t="s">
        <v>91</v>
      </c>
      <c r="B11" s="170">
        <v>140675</v>
      </c>
      <c r="C11" s="170">
        <v>53888</v>
      </c>
      <c r="E11" s="171"/>
    </row>
    <row r="12" spans="1:6">
      <c r="A12" s="9" t="s">
        <v>92</v>
      </c>
      <c r="B12" s="170">
        <v>31210</v>
      </c>
      <c r="C12" s="170">
        <v>58601</v>
      </c>
      <c r="E12" s="171"/>
    </row>
    <row r="13" spans="1:6">
      <c r="A13" s="9" t="s">
        <v>93</v>
      </c>
      <c r="B13" s="170">
        <v>9192</v>
      </c>
      <c r="C13" s="170">
        <v>43788</v>
      </c>
      <c r="E13" s="171"/>
    </row>
    <row r="14" spans="1:6">
      <c r="A14" s="9" t="s">
        <v>94</v>
      </c>
      <c r="B14" s="170">
        <v>7425</v>
      </c>
      <c r="C14" s="170">
        <v>44904</v>
      </c>
      <c r="E14" s="171"/>
    </row>
    <row r="15" spans="1:6">
      <c r="B15" s="173"/>
      <c r="E15" s="173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topLeftCell="A16" workbookViewId="0">
      <selection activeCell="D24" sqref="D24"/>
    </sheetView>
  </sheetViews>
  <sheetFormatPr defaultRowHeight="12.75"/>
  <cols>
    <col min="1" max="6" width="8.6640625" style="176" customWidth="1"/>
    <col min="7" max="256" width="8.88671875" style="176"/>
    <col min="257" max="262" width="8.6640625" style="176" customWidth="1"/>
    <col min="263" max="512" width="8.88671875" style="176"/>
    <col min="513" max="518" width="8.6640625" style="176" customWidth="1"/>
    <col min="519" max="768" width="8.88671875" style="176"/>
    <col min="769" max="774" width="8.6640625" style="176" customWidth="1"/>
    <col min="775" max="1024" width="8.88671875" style="176"/>
    <col min="1025" max="1030" width="8.6640625" style="176" customWidth="1"/>
    <col min="1031" max="1280" width="8.88671875" style="176"/>
    <col min="1281" max="1286" width="8.6640625" style="176" customWidth="1"/>
    <col min="1287" max="1536" width="8.88671875" style="176"/>
    <col min="1537" max="1542" width="8.6640625" style="176" customWidth="1"/>
    <col min="1543" max="1792" width="8.88671875" style="176"/>
    <col min="1793" max="1798" width="8.6640625" style="176" customWidth="1"/>
    <col min="1799" max="2048" width="8.88671875" style="176"/>
    <col min="2049" max="2054" width="8.6640625" style="176" customWidth="1"/>
    <col min="2055" max="2304" width="8.88671875" style="176"/>
    <col min="2305" max="2310" width="8.6640625" style="176" customWidth="1"/>
    <col min="2311" max="2560" width="8.88671875" style="176"/>
    <col min="2561" max="2566" width="8.6640625" style="176" customWidth="1"/>
    <col min="2567" max="2816" width="8.88671875" style="176"/>
    <col min="2817" max="2822" width="8.6640625" style="176" customWidth="1"/>
    <col min="2823" max="3072" width="8.88671875" style="176"/>
    <col min="3073" max="3078" width="8.6640625" style="176" customWidth="1"/>
    <col min="3079" max="3328" width="8.88671875" style="176"/>
    <col min="3329" max="3334" width="8.6640625" style="176" customWidth="1"/>
    <col min="3335" max="3584" width="8.88671875" style="176"/>
    <col min="3585" max="3590" width="8.6640625" style="176" customWidth="1"/>
    <col min="3591" max="3840" width="8.88671875" style="176"/>
    <col min="3841" max="3846" width="8.6640625" style="176" customWidth="1"/>
    <col min="3847" max="4096" width="8.88671875" style="176"/>
    <col min="4097" max="4102" width="8.6640625" style="176" customWidth="1"/>
    <col min="4103" max="4352" width="8.88671875" style="176"/>
    <col min="4353" max="4358" width="8.6640625" style="176" customWidth="1"/>
    <col min="4359" max="4608" width="8.88671875" style="176"/>
    <col min="4609" max="4614" width="8.6640625" style="176" customWidth="1"/>
    <col min="4615" max="4864" width="8.88671875" style="176"/>
    <col min="4865" max="4870" width="8.6640625" style="176" customWidth="1"/>
    <col min="4871" max="5120" width="8.88671875" style="176"/>
    <col min="5121" max="5126" width="8.6640625" style="176" customWidth="1"/>
    <col min="5127" max="5376" width="8.88671875" style="176"/>
    <col min="5377" max="5382" width="8.6640625" style="176" customWidth="1"/>
    <col min="5383" max="5632" width="8.88671875" style="176"/>
    <col min="5633" max="5638" width="8.6640625" style="176" customWidth="1"/>
    <col min="5639" max="5888" width="8.88671875" style="176"/>
    <col min="5889" max="5894" width="8.6640625" style="176" customWidth="1"/>
    <col min="5895" max="6144" width="8.88671875" style="176"/>
    <col min="6145" max="6150" width="8.6640625" style="176" customWidth="1"/>
    <col min="6151" max="6400" width="8.88671875" style="176"/>
    <col min="6401" max="6406" width="8.6640625" style="176" customWidth="1"/>
    <col min="6407" max="6656" width="8.88671875" style="176"/>
    <col min="6657" max="6662" width="8.6640625" style="176" customWidth="1"/>
    <col min="6663" max="6912" width="8.88671875" style="176"/>
    <col min="6913" max="6918" width="8.6640625" style="176" customWidth="1"/>
    <col min="6919" max="7168" width="8.88671875" style="176"/>
    <col min="7169" max="7174" width="8.6640625" style="176" customWidth="1"/>
    <col min="7175" max="7424" width="8.88671875" style="176"/>
    <col min="7425" max="7430" width="8.6640625" style="176" customWidth="1"/>
    <col min="7431" max="7680" width="8.88671875" style="176"/>
    <col min="7681" max="7686" width="8.6640625" style="176" customWidth="1"/>
    <col min="7687" max="7936" width="8.88671875" style="176"/>
    <col min="7937" max="7942" width="8.6640625" style="176" customWidth="1"/>
    <col min="7943" max="8192" width="8.88671875" style="176"/>
    <col min="8193" max="8198" width="8.6640625" style="176" customWidth="1"/>
    <col min="8199" max="8448" width="8.88671875" style="176"/>
    <col min="8449" max="8454" width="8.6640625" style="176" customWidth="1"/>
    <col min="8455" max="8704" width="8.88671875" style="176"/>
    <col min="8705" max="8710" width="8.6640625" style="176" customWidth="1"/>
    <col min="8711" max="8960" width="8.88671875" style="176"/>
    <col min="8961" max="8966" width="8.6640625" style="176" customWidth="1"/>
    <col min="8967" max="9216" width="8.88671875" style="176"/>
    <col min="9217" max="9222" width="8.6640625" style="176" customWidth="1"/>
    <col min="9223" max="9472" width="8.88671875" style="176"/>
    <col min="9473" max="9478" width="8.6640625" style="176" customWidth="1"/>
    <col min="9479" max="9728" width="8.88671875" style="176"/>
    <col min="9729" max="9734" width="8.6640625" style="176" customWidth="1"/>
    <col min="9735" max="9984" width="8.88671875" style="176"/>
    <col min="9985" max="9990" width="8.6640625" style="176" customWidth="1"/>
    <col min="9991" max="10240" width="8.88671875" style="176"/>
    <col min="10241" max="10246" width="8.6640625" style="176" customWidth="1"/>
    <col min="10247" max="10496" width="8.88671875" style="176"/>
    <col min="10497" max="10502" width="8.6640625" style="176" customWidth="1"/>
    <col min="10503" max="10752" width="8.88671875" style="176"/>
    <col min="10753" max="10758" width="8.6640625" style="176" customWidth="1"/>
    <col min="10759" max="11008" width="8.88671875" style="176"/>
    <col min="11009" max="11014" width="8.6640625" style="176" customWidth="1"/>
    <col min="11015" max="11264" width="8.88671875" style="176"/>
    <col min="11265" max="11270" width="8.6640625" style="176" customWidth="1"/>
    <col min="11271" max="11520" width="8.88671875" style="176"/>
    <col min="11521" max="11526" width="8.6640625" style="176" customWidth="1"/>
    <col min="11527" max="11776" width="8.88671875" style="176"/>
    <col min="11777" max="11782" width="8.6640625" style="176" customWidth="1"/>
    <col min="11783" max="12032" width="8.88671875" style="176"/>
    <col min="12033" max="12038" width="8.6640625" style="176" customWidth="1"/>
    <col min="12039" max="12288" width="8.88671875" style="176"/>
    <col min="12289" max="12294" width="8.6640625" style="176" customWidth="1"/>
    <col min="12295" max="12544" width="8.88671875" style="176"/>
    <col min="12545" max="12550" width="8.6640625" style="176" customWidth="1"/>
    <col min="12551" max="12800" width="8.88671875" style="176"/>
    <col min="12801" max="12806" width="8.6640625" style="176" customWidth="1"/>
    <col min="12807" max="13056" width="8.88671875" style="176"/>
    <col min="13057" max="13062" width="8.6640625" style="176" customWidth="1"/>
    <col min="13063" max="13312" width="8.88671875" style="176"/>
    <col min="13313" max="13318" width="8.6640625" style="176" customWidth="1"/>
    <col min="13319" max="13568" width="8.88671875" style="176"/>
    <col min="13569" max="13574" width="8.6640625" style="176" customWidth="1"/>
    <col min="13575" max="13824" width="8.88671875" style="176"/>
    <col min="13825" max="13830" width="8.6640625" style="176" customWidth="1"/>
    <col min="13831" max="14080" width="8.88671875" style="176"/>
    <col min="14081" max="14086" width="8.6640625" style="176" customWidth="1"/>
    <col min="14087" max="14336" width="8.88671875" style="176"/>
    <col min="14337" max="14342" width="8.6640625" style="176" customWidth="1"/>
    <col min="14343" max="14592" width="8.88671875" style="176"/>
    <col min="14593" max="14598" width="8.6640625" style="176" customWidth="1"/>
    <col min="14599" max="14848" width="8.88671875" style="176"/>
    <col min="14849" max="14854" width="8.6640625" style="176" customWidth="1"/>
    <col min="14855" max="15104" width="8.88671875" style="176"/>
    <col min="15105" max="15110" width="8.6640625" style="176" customWidth="1"/>
    <col min="15111" max="15360" width="8.88671875" style="176"/>
    <col min="15361" max="15366" width="8.6640625" style="176" customWidth="1"/>
    <col min="15367" max="15616" width="8.88671875" style="176"/>
    <col min="15617" max="15622" width="8.6640625" style="176" customWidth="1"/>
    <col min="15623" max="15872" width="8.88671875" style="176"/>
    <col min="15873" max="15878" width="8.6640625" style="176" customWidth="1"/>
    <col min="15879" max="16128" width="8.88671875" style="176"/>
    <col min="16129" max="16134" width="8.6640625" style="176" customWidth="1"/>
    <col min="16135" max="16384" width="8.88671875" style="176"/>
  </cols>
  <sheetData>
    <row r="1" spans="1:8">
      <c r="A1" s="175" t="s">
        <v>114</v>
      </c>
    </row>
    <row r="2" spans="1:8">
      <c r="A2" s="9" t="s">
        <v>115</v>
      </c>
      <c r="H2" s="177"/>
    </row>
    <row r="3" spans="1:8">
      <c r="A3" s="9" t="s">
        <v>120</v>
      </c>
      <c r="B3" s="178"/>
      <c r="C3" s="178"/>
      <c r="D3" s="178"/>
      <c r="E3" s="178"/>
      <c r="F3" s="178"/>
      <c r="G3" s="178"/>
      <c r="H3" s="178"/>
    </row>
    <row r="4" spans="1:8">
      <c r="A4" s="9" t="s">
        <v>116</v>
      </c>
      <c r="B4" s="178"/>
      <c r="C4" s="178"/>
      <c r="D4" s="178"/>
      <c r="E4" s="178"/>
      <c r="F4" s="178"/>
      <c r="G4" s="178"/>
      <c r="H4" s="178"/>
    </row>
    <row r="5" spans="1:8">
      <c r="A5" s="9" t="s">
        <v>117</v>
      </c>
      <c r="B5" s="178"/>
      <c r="C5" s="178"/>
      <c r="D5" s="178"/>
      <c r="E5" s="178"/>
      <c r="F5" s="178"/>
      <c r="G5" s="178"/>
      <c r="H5" s="178"/>
    </row>
    <row r="6" spans="1:8">
      <c r="A6" s="9" t="s">
        <v>118</v>
      </c>
    </row>
    <row r="7" spans="1:8">
      <c r="A7" s="9" t="s">
        <v>119</v>
      </c>
    </row>
    <row r="9" spans="1:8" ht="25.5">
      <c r="A9" s="189" t="s">
        <v>121</v>
      </c>
      <c r="B9" s="190" t="s">
        <v>122</v>
      </c>
      <c r="C9" s="190" t="s">
        <v>123</v>
      </c>
      <c r="D9" s="190" t="s">
        <v>124</v>
      </c>
      <c r="E9" s="191" t="s">
        <v>125</v>
      </c>
    </row>
    <row r="10" spans="1:8">
      <c r="A10" s="179">
        <v>1990</v>
      </c>
      <c r="B10" s="180">
        <v>15.276999999999999</v>
      </c>
      <c r="C10" s="180">
        <v>3.7490000000000001</v>
      </c>
      <c r="D10" s="180">
        <v>0.65200000000000002</v>
      </c>
      <c r="E10" s="181">
        <v>1.6259999999999999</v>
      </c>
    </row>
    <row r="11" spans="1:8">
      <c r="A11" s="179">
        <v>1991</v>
      </c>
      <c r="B11" s="180">
        <v>14.029</v>
      </c>
      <c r="C11" s="180">
        <v>4.5309999999999997</v>
      </c>
      <c r="D11" s="180">
        <v>0.52800000000000002</v>
      </c>
      <c r="E11" s="181">
        <v>1.22</v>
      </c>
    </row>
    <row r="12" spans="1:8">
      <c r="A12" s="179">
        <v>1992</v>
      </c>
      <c r="B12" s="180">
        <v>12.699</v>
      </c>
      <c r="C12" s="180">
        <v>4.1550000000000002</v>
      </c>
      <c r="D12" s="180">
        <v>0.41499999999999998</v>
      </c>
      <c r="E12" s="181">
        <v>0.89200000000000002</v>
      </c>
    </row>
    <row r="13" spans="1:8">
      <c r="A13" s="179">
        <v>1993</v>
      </c>
      <c r="B13" s="180">
        <v>12.13</v>
      </c>
      <c r="C13" s="180">
        <v>5.2960000000000003</v>
      </c>
      <c r="D13" s="180">
        <v>0.433</v>
      </c>
      <c r="E13" s="181">
        <v>1.3049999999999999</v>
      </c>
    </row>
    <row r="14" spans="1:8">
      <c r="A14" s="179">
        <v>1994</v>
      </c>
      <c r="B14" s="180">
        <v>10.473000000000001</v>
      </c>
      <c r="C14" s="180">
        <v>6.3570000000000002</v>
      </c>
      <c r="D14" s="180">
        <v>0.63600000000000001</v>
      </c>
      <c r="E14" s="181">
        <v>1.2729999999999999</v>
      </c>
    </row>
    <row r="15" spans="1:8">
      <c r="A15" s="179">
        <v>1995</v>
      </c>
      <c r="B15" s="180">
        <v>13.412000000000001</v>
      </c>
      <c r="C15" s="180">
        <v>5.375</v>
      </c>
      <c r="D15" s="180">
        <v>0.56599999999999995</v>
      </c>
      <c r="E15" s="181">
        <v>0.89500000000000002</v>
      </c>
    </row>
    <row r="16" spans="1:8">
      <c r="A16" s="179">
        <v>1996</v>
      </c>
      <c r="B16" s="180">
        <v>10.56</v>
      </c>
      <c r="C16" s="180">
        <v>4.7080000000000002</v>
      </c>
      <c r="D16" s="180">
        <v>0.442</v>
      </c>
      <c r="E16" s="181">
        <v>0.97</v>
      </c>
    </row>
    <row r="17" spans="1:7">
      <c r="A17" s="179">
        <v>1997</v>
      </c>
      <c r="B17" s="180">
        <v>11.778</v>
      </c>
      <c r="C17" s="180">
        <v>4.6539999999999999</v>
      </c>
      <c r="D17" s="180">
        <v>0.41099999999999998</v>
      </c>
      <c r="E17" s="181">
        <v>0.755</v>
      </c>
    </row>
    <row r="18" spans="1:7">
      <c r="A18" s="179">
        <v>1998</v>
      </c>
      <c r="B18" s="180">
        <v>11.426</v>
      </c>
      <c r="C18" s="180">
        <v>4.3689999999999998</v>
      </c>
      <c r="D18" s="180">
        <v>0.498</v>
      </c>
      <c r="E18" s="181">
        <v>0.61299999999999999</v>
      </c>
    </row>
    <row r="19" spans="1:7">
      <c r="A19" s="179">
        <v>1999</v>
      </c>
      <c r="B19" s="180">
        <v>10.468</v>
      </c>
      <c r="C19" s="180">
        <v>5.1379999999999999</v>
      </c>
      <c r="D19" s="180">
        <v>0.64600000000000002</v>
      </c>
      <c r="E19" s="181">
        <v>0.74</v>
      </c>
    </row>
    <row r="20" spans="1:7">
      <c r="A20" s="179">
        <v>2000</v>
      </c>
      <c r="B20" s="180">
        <v>10.372</v>
      </c>
      <c r="C20" s="180">
        <v>5.9459999999999997</v>
      </c>
      <c r="D20" s="180">
        <v>0.74399999999999999</v>
      </c>
      <c r="E20" s="181">
        <v>0.83399999999999996</v>
      </c>
    </row>
    <row r="21" spans="1:7">
      <c r="A21" s="179">
        <v>2001</v>
      </c>
      <c r="B21" s="180">
        <v>11.718999999999999</v>
      </c>
      <c r="C21" s="180">
        <v>5.8890000000000002</v>
      </c>
      <c r="D21" s="180">
        <v>0.46100000000000002</v>
      </c>
      <c r="E21" s="181">
        <v>0.67500000000000004</v>
      </c>
    </row>
    <row r="22" spans="1:7">
      <c r="A22" s="179">
        <v>2002</v>
      </c>
      <c r="B22" s="180">
        <v>8.0350000000000001</v>
      </c>
      <c r="C22" s="180">
        <v>5.3550000000000004</v>
      </c>
      <c r="D22" s="180">
        <v>0.31900000000000001</v>
      </c>
      <c r="E22" s="181">
        <v>0.69099999999999995</v>
      </c>
    </row>
    <row r="23" spans="1:7">
      <c r="A23" s="179">
        <v>2003</v>
      </c>
      <c r="B23" s="180">
        <v>6.7389999999999999</v>
      </c>
      <c r="C23" s="180">
        <v>5.8819999999999997</v>
      </c>
      <c r="D23" s="180">
        <v>0.47599999999999998</v>
      </c>
      <c r="E23" s="181">
        <v>0.59199999999999997</v>
      </c>
    </row>
    <row r="24" spans="1:7">
      <c r="A24" s="179">
        <v>2004</v>
      </c>
      <c r="B24" s="180">
        <v>6.7930000000000001</v>
      </c>
      <c r="C24" s="180">
        <v>4.6260000000000003</v>
      </c>
      <c r="D24" s="180">
        <v>0.44</v>
      </c>
      <c r="E24" s="181">
        <v>0.503</v>
      </c>
    </row>
    <row r="25" spans="1:7">
      <c r="A25" s="179">
        <v>2005</v>
      </c>
      <c r="B25" s="180">
        <v>5.6879999999999997</v>
      </c>
      <c r="C25" s="180">
        <v>5.3289999999999997</v>
      </c>
      <c r="D25" s="180">
        <v>0.59699999999999998</v>
      </c>
      <c r="E25" s="181">
        <v>0.35499999999999998</v>
      </c>
    </row>
    <row r="26" spans="1:7">
      <c r="A26" s="179">
        <v>2006</v>
      </c>
      <c r="B26" s="180">
        <v>3.996</v>
      </c>
      <c r="C26" s="180">
        <v>3.653</v>
      </c>
      <c r="D26" s="180">
        <v>0.54700000000000004</v>
      </c>
      <c r="E26" s="181">
        <v>0.60599999999999998</v>
      </c>
    </row>
    <row r="27" spans="1:7">
      <c r="A27" s="179">
        <v>2007</v>
      </c>
      <c r="B27" s="180">
        <v>6.5940000000000003</v>
      </c>
      <c r="C27" s="180">
        <v>3.1739999999999999</v>
      </c>
      <c r="D27" s="180">
        <v>0.57199999999999995</v>
      </c>
      <c r="E27" s="181">
        <v>0.48499999999999999</v>
      </c>
    </row>
    <row r="28" spans="1:7">
      <c r="A28" s="179">
        <v>2008</v>
      </c>
      <c r="B28" s="180">
        <v>4.1859999999999999</v>
      </c>
      <c r="C28" s="180">
        <v>2.59</v>
      </c>
      <c r="D28" s="180">
        <v>0.19400000000000001</v>
      </c>
      <c r="E28" s="181">
        <v>0.55200000000000005</v>
      </c>
    </row>
    <row r="29" spans="1:7">
      <c r="A29" s="179">
        <v>2009</v>
      </c>
      <c r="B29" s="182">
        <v>3.44</v>
      </c>
      <c r="C29" s="180">
        <v>2.5150000000000001</v>
      </c>
      <c r="D29" s="180">
        <v>0.189</v>
      </c>
      <c r="E29" s="181">
        <v>0.28899999999999998</v>
      </c>
    </row>
    <row r="30" spans="1:7">
      <c r="A30" s="179">
        <v>2010</v>
      </c>
      <c r="B30" s="182">
        <v>2.7170000000000001</v>
      </c>
      <c r="C30" s="180">
        <v>2.2909999999999999</v>
      </c>
      <c r="D30" s="180">
        <v>0.217</v>
      </c>
      <c r="E30" s="181">
        <v>0.214</v>
      </c>
      <c r="F30" s="183"/>
      <c r="G30" s="184"/>
    </row>
    <row r="31" spans="1:7">
      <c r="A31" s="188">
        <v>2011</v>
      </c>
      <c r="B31" s="185">
        <v>5.1020000000000003</v>
      </c>
      <c r="C31" s="186">
        <v>2.532</v>
      </c>
      <c r="D31" s="186">
        <v>0.29699999999999999</v>
      </c>
      <c r="E31" s="187">
        <v>0.252</v>
      </c>
      <c r="F31" s="183"/>
      <c r="G31" s="184"/>
    </row>
    <row r="33" spans="6:6">
      <c r="F33" s="184"/>
    </row>
  </sheetData>
  <pageMargins left="0.75" right="0.21" top="1" bottom="1" header="0.5" footer="0.5"/>
  <pageSetup paperSize="9" orientation="portrait" horizontalDpi="300" verticalDpi="300" r:id="rId1"/>
  <headerFooter alignWithMargins="0">
    <oddFooter>&amp;L&amp;F&amp;C&amp;A&amp;R&amp;D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="80" zoomScaleNormal="80" workbookViewId="0">
      <selection activeCell="O25" sqref="O25"/>
    </sheetView>
  </sheetViews>
  <sheetFormatPr defaultRowHeight="15"/>
  <cols>
    <col min="2" max="2" width="12.88671875" bestFit="1" customWidth="1"/>
    <col min="3" max="3" width="8.88671875" customWidth="1"/>
  </cols>
  <sheetData>
    <row r="1" spans="1:6" ht="15.75">
      <c r="A1" s="16" t="s">
        <v>0</v>
      </c>
    </row>
    <row r="2" spans="1:6">
      <c r="A2" t="s">
        <v>108</v>
      </c>
    </row>
    <row r="3" spans="1:6">
      <c r="A3" t="s">
        <v>1</v>
      </c>
    </row>
    <row r="6" spans="1:6">
      <c r="C6" s="1"/>
    </row>
    <row r="8" spans="1:6">
      <c r="B8" t="s">
        <v>2</v>
      </c>
      <c r="C8" s="2">
        <v>5.2975861878694644E-2</v>
      </c>
    </row>
    <row r="9" spans="1:6">
      <c r="B9" t="s">
        <v>3</v>
      </c>
      <c r="C9" s="2">
        <v>3.243356153053404E-2</v>
      </c>
      <c r="F9" s="3"/>
    </row>
    <row r="10" spans="1:6">
      <c r="B10" t="s">
        <v>4</v>
      </c>
      <c r="C10" s="2">
        <v>7.5611353036875171E-3</v>
      </c>
      <c r="E10" s="3"/>
    </row>
    <row r="11" spans="1:6">
      <c r="B11" t="s">
        <v>5</v>
      </c>
      <c r="C11" s="2">
        <v>0.90702944128708385</v>
      </c>
    </row>
    <row r="12" spans="1:6">
      <c r="C12" s="1"/>
      <c r="D12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="80" zoomScaleNormal="80" workbookViewId="0">
      <selection activeCell="K28" sqref="K28"/>
    </sheetView>
  </sheetViews>
  <sheetFormatPr defaultRowHeight="15"/>
  <cols>
    <col min="2" max="2" width="27.6640625" bestFit="1" customWidth="1"/>
    <col min="3" max="3" width="8.88671875" customWidth="1"/>
  </cols>
  <sheetData>
    <row r="1" spans="1:4" ht="15.75">
      <c r="A1" s="16" t="s">
        <v>6</v>
      </c>
    </row>
    <row r="2" spans="1:4">
      <c r="A2" t="s">
        <v>108</v>
      </c>
    </row>
    <row r="7" spans="1:4">
      <c r="B7" t="s">
        <v>14</v>
      </c>
      <c r="C7" s="14">
        <v>0.52764352178327922</v>
      </c>
    </row>
    <row r="8" spans="1:4">
      <c r="B8" t="str">
        <f>'[1]Agriculture summary sheet '!$C$11</f>
        <v>Enteric fermentation</v>
      </c>
      <c r="C8" s="14">
        <v>0.29811799389165822</v>
      </c>
    </row>
    <row r="9" spans="1:4">
      <c r="B9" t="str">
        <f>'[1]Agriculture summary sheet '!$C$12</f>
        <v>Wastes/manure man'ment</v>
      </c>
      <c r="C9" s="14">
        <v>8.236188252118766E-2</v>
      </c>
    </row>
    <row r="10" spans="1:4">
      <c r="B10" t="str">
        <f>'[1]Agriculture summary sheet '!$C$18</f>
        <v>Stationary and mobile combustion</v>
      </c>
      <c r="C10" s="14">
        <v>9.1154457271928196E-2</v>
      </c>
    </row>
    <row r="11" spans="1:4">
      <c r="D11" s="14"/>
    </row>
    <row r="12" spans="1:4">
      <c r="D12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80" zoomScaleNormal="80" workbookViewId="0">
      <selection activeCell="V22" sqref="V22"/>
    </sheetView>
  </sheetViews>
  <sheetFormatPr defaultRowHeight="14.25"/>
  <cols>
    <col min="1" max="1" width="3.33203125" style="4" customWidth="1"/>
    <col min="2" max="2" width="25.6640625" style="4" bestFit="1" customWidth="1"/>
    <col min="3" max="16384" width="8.88671875" style="4"/>
  </cols>
  <sheetData>
    <row r="1" spans="1:26" ht="16.5">
      <c r="A1" s="26" t="s">
        <v>35</v>
      </c>
    </row>
    <row r="2" spans="1:26">
      <c r="A2" s="4" t="s">
        <v>31</v>
      </c>
    </row>
    <row r="7" spans="1:26" ht="15.75" thickBot="1">
      <c r="B7" s="24"/>
      <c r="C7" s="25">
        <v>1990</v>
      </c>
      <c r="D7" s="25">
        <v>1991</v>
      </c>
      <c r="E7" s="25">
        <v>1992</v>
      </c>
      <c r="F7" s="25">
        <v>1993</v>
      </c>
      <c r="G7" s="25">
        <v>1994</v>
      </c>
      <c r="H7" s="25">
        <v>1995</v>
      </c>
      <c r="I7" s="25">
        <v>1996</v>
      </c>
      <c r="J7" s="25">
        <v>1997</v>
      </c>
      <c r="K7" s="25">
        <v>1998</v>
      </c>
      <c r="L7" s="25">
        <v>1999</v>
      </c>
      <c r="M7" s="25">
        <v>2000</v>
      </c>
      <c r="N7" s="25">
        <v>2001</v>
      </c>
      <c r="O7" s="25">
        <v>2002</v>
      </c>
      <c r="P7" s="25">
        <v>2003</v>
      </c>
      <c r="Q7" s="25">
        <v>2004</v>
      </c>
      <c r="R7" s="25">
        <v>2005</v>
      </c>
      <c r="S7" s="25">
        <v>2006</v>
      </c>
      <c r="T7" s="25">
        <v>2007</v>
      </c>
      <c r="U7" s="25">
        <v>2008</v>
      </c>
      <c r="V7" s="25">
        <v>2009</v>
      </c>
      <c r="W7" s="25">
        <v>2010</v>
      </c>
      <c r="X7" s="25">
        <v>2011</v>
      </c>
    </row>
    <row r="8" spans="1:26">
      <c r="B8" s="4" t="s">
        <v>14</v>
      </c>
      <c r="C8" s="27">
        <v>33.449168664876069</v>
      </c>
      <c r="D8" s="27">
        <v>33.467753922283485</v>
      </c>
      <c r="E8" s="27">
        <v>33.354995528500702</v>
      </c>
      <c r="F8" s="27">
        <v>32.854701698820023</v>
      </c>
      <c r="G8" s="27">
        <v>33.008038307174488</v>
      </c>
      <c r="H8" s="27">
        <v>32.935461590016544</v>
      </c>
      <c r="I8" s="27">
        <v>32.974265546524606</v>
      </c>
      <c r="J8" s="27">
        <v>33.298921391560313</v>
      </c>
      <c r="K8" s="27">
        <v>32.819714572297215</v>
      </c>
      <c r="L8" s="27">
        <v>32.436794723912868</v>
      </c>
      <c r="M8" s="27">
        <v>31.338958725998278</v>
      </c>
      <c r="N8" s="27">
        <v>29.500351610454235</v>
      </c>
      <c r="O8" s="27">
        <v>29.970400816895101</v>
      </c>
      <c r="P8" s="27">
        <v>29.535445280737147</v>
      </c>
      <c r="Q8" s="27">
        <v>29.497985463793196</v>
      </c>
      <c r="R8" s="27">
        <v>29.440104158853295</v>
      </c>
      <c r="S8" s="27">
        <v>28.063372266541265</v>
      </c>
      <c r="T8" s="27">
        <v>27.181598092172319</v>
      </c>
      <c r="U8" s="27">
        <v>26.885027528752964</v>
      </c>
      <c r="V8" s="27">
        <v>26.529202739295414</v>
      </c>
      <c r="W8" s="27">
        <v>26.955282008130336</v>
      </c>
      <c r="X8" s="27">
        <v>27.015348315303896</v>
      </c>
    </row>
    <row r="9" spans="1:26">
      <c r="B9" s="4" t="s">
        <v>32</v>
      </c>
      <c r="C9" s="21">
        <v>18.68141428221552</v>
      </c>
      <c r="D9" s="21">
        <v>18.422772700976804</v>
      </c>
      <c r="E9" s="21">
        <v>18.425941090977911</v>
      </c>
      <c r="F9" s="21">
        <v>18.396667739780906</v>
      </c>
      <c r="G9" s="21">
        <v>18.508556846313038</v>
      </c>
      <c r="H9" s="21">
        <v>18.334456865473182</v>
      </c>
      <c r="I9" s="21">
        <v>18.541048571959116</v>
      </c>
      <c r="J9" s="21">
        <v>18.26792748390907</v>
      </c>
      <c r="K9" s="21">
        <v>18.293537054019684</v>
      </c>
      <c r="L9" s="21">
        <v>18.298087278420482</v>
      </c>
      <c r="M9" s="21">
        <v>17.652020308664209</v>
      </c>
      <c r="N9" s="21">
        <v>16.648199605094867</v>
      </c>
      <c r="O9" s="21">
        <v>16.370990704964132</v>
      </c>
      <c r="P9" s="21">
        <v>16.448423845950611</v>
      </c>
      <c r="Q9" s="21">
        <v>16.553748643144175</v>
      </c>
      <c r="R9" s="21">
        <v>16.349617461701136</v>
      </c>
      <c r="S9" s="21">
        <v>16.247721405463746</v>
      </c>
      <c r="T9" s="21">
        <v>15.93846547988937</v>
      </c>
      <c r="U9" s="21">
        <v>15.576615102812765</v>
      </c>
      <c r="V9" s="21">
        <v>15.297219138243102</v>
      </c>
      <c r="W9" s="21">
        <v>15.343950135801666</v>
      </c>
      <c r="X9" s="21">
        <v>15.263641287252902</v>
      </c>
    </row>
    <row r="10" spans="1:26">
      <c r="B10" s="4" t="s">
        <v>33</v>
      </c>
      <c r="C10" s="21">
        <v>5.4493390699048287</v>
      </c>
      <c r="D10" s="21">
        <v>5.5157914594725472</v>
      </c>
      <c r="E10" s="21">
        <v>5.5070258880651188</v>
      </c>
      <c r="F10" s="21">
        <v>5.571844985363045</v>
      </c>
      <c r="G10" s="21">
        <v>5.5111060519847106</v>
      </c>
      <c r="H10" s="21">
        <v>5.3787907441099421</v>
      </c>
      <c r="I10" s="21">
        <v>5.3741215833150733</v>
      </c>
      <c r="J10" s="21">
        <v>5.429792302853615</v>
      </c>
      <c r="K10" s="21">
        <v>5.2749999138063899</v>
      </c>
      <c r="L10" s="21">
        <v>5.0627561874677536</v>
      </c>
      <c r="M10" s="21">
        <v>4.8941326757145269</v>
      </c>
      <c r="N10" s="21">
        <v>4.7594302836833258</v>
      </c>
      <c r="O10" s="21">
        <v>4.6229474752550059</v>
      </c>
      <c r="P10" s="21">
        <v>4.6178485065035915</v>
      </c>
      <c r="Q10" s="21">
        <v>4.6745314972527421</v>
      </c>
      <c r="R10" s="21">
        <v>4.5642893548944699</v>
      </c>
      <c r="S10" s="21">
        <v>4.5976791280213796</v>
      </c>
      <c r="T10" s="21">
        <v>4.4625567038101082</v>
      </c>
      <c r="U10" s="21">
        <v>4.3452147824852903</v>
      </c>
      <c r="V10" s="21">
        <v>4.241441213638435</v>
      </c>
      <c r="W10" s="21">
        <v>4.2465499130233626</v>
      </c>
      <c r="X10" s="21">
        <v>4.2169283850848087</v>
      </c>
    </row>
    <row r="11" spans="1:26">
      <c r="B11" s="4" t="s">
        <v>34</v>
      </c>
      <c r="C11" s="21">
        <v>5.758416237892316</v>
      </c>
      <c r="D11" s="21">
        <v>5.7961821353799685</v>
      </c>
      <c r="E11" s="21">
        <v>5.8434627290046564</v>
      </c>
      <c r="F11" s="21">
        <v>5.8637737796180609</v>
      </c>
      <c r="G11" s="21">
        <v>5.9246778507727056</v>
      </c>
      <c r="H11" s="21">
        <v>5.8919363662122501</v>
      </c>
      <c r="I11" s="21">
        <v>5.9712034967351011</v>
      </c>
      <c r="J11" s="21">
        <v>5.8619943451663445</v>
      </c>
      <c r="K11" s="21">
        <v>5.6641069709056637</v>
      </c>
      <c r="L11" s="21">
        <v>5.6511000118464434</v>
      </c>
      <c r="M11" s="21">
        <v>5.3027243596706972</v>
      </c>
      <c r="N11" s="21">
        <v>5.370482639283706</v>
      </c>
      <c r="O11" s="21">
        <v>5.3323768429002696</v>
      </c>
      <c r="P11" s="21">
        <v>5.292783821596406</v>
      </c>
      <c r="Q11" s="21">
        <v>5.0518306791914487</v>
      </c>
      <c r="R11" s="21">
        <v>5.088394847934766</v>
      </c>
      <c r="S11" s="21">
        <v>4.7346047024415778</v>
      </c>
      <c r="T11" s="21">
        <v>4.5610111550111947</v>
      </c>
      <c r="U11" s="21">
        <v>4.5633718847362399</v>
      </c>
      <c r="V11" s="21">
        <v>4.5335368142009651</v>
      </c>
      <c r="W11" s="21">
        <v>4.6048486734599594</v>
      </c>
      <c r="X11" s="21">
        <v>4.6671082123227237</v>
      </c>
    </row>
    <row r="12" spans="1:26">
      <c r="Z12" s="7"/>
    </row>
    <row r="13" spans="1:26">
      <c r="X13" s="37"/>
    </row>
    <row r="14" spans="1:26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6">
      <c r="S15" s="13"/>
      <c r="T15" s="13"/>
      <c r="U15" s="13"/>
      <c r="V15" s="13"/>
      <c r="W15" s="13"/>
      <c r="X15" s="7"/>
    </row>
    <row r="16" spans="1:26">
      <c r="S16" s="13"/>
      <c r="T16" s="13"/>
      <c r="U16" s="13"/>
      <c r="V16" s="13"/>
      <c r="W16" s="13"/>
    </row>
    <row r="17" spans="19:23">
      <c r="S17" s="13"/>
      <c r="T17" s="13"/>
      <c r="U17" s="13"/>
      <c r="V17" s="13"/>
      <c r="W17" s="13"/>
    </row>
    <row r="19" spans="19:23">
      <c r="S19" s="13"/>
      <c r="T19" s="13"/>
      <c r="U19" s="13"/>
      <c r="V19" s="13"/>
      <c r="W19" s="13"/>
    </row>
    <row r="20" spans="19:23">
      <c r="S20" s="13"/>
      <c r="T20" s="13"/>
      <c r="U20" s="13"/>
      <c r="V20" s="13"/>
      <c r="W20" s="13"/>
    </row>
    <row r="21" spans="19:23">
      <c r="S21" s="7"/>
      <c r="T21" s="7"/>
      <c r="U21" s="7"/>
      <c r="V21" s="7"/>
      <c r="W21" s="7"/>
    </row>
    <row r="24" spans="19:23">
      <c r="S24" s="7"/>
      <c r="T24" s="7"/>
      <c r="U24" s="7"/>
      <c r="V24" s="7"/>
      <c r="W24" s="7"/>
    </row>
    <row r="26" spans="19:23">
      <c r="S26" s="7"/>
      <c r="T26" s="7"/>
      <c r="U26" s="7"/>
      <c r="V26" s="7"/>
      <c r="W26" s="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10" sqref="C10"/>
    </sheetView>
  </sheetViews>
  <sheetFormatPr defaultRowHeight="14.25"/>
  <cols>
    <col min="1" max="1" width="8.88671875" style="4"/>
    <col min="2" max="2" width="16.21875" style="4" bestFit="1" customWidth="1"/>
    <col min="3" max="16384" width="8.88671875" style="4"/>
  </cols>
  <sheetData>
    <row r="1" spans="1:4" ht="16.5">
      <c r="A1" s="6" t="s">
        <v>45</v>
      </c>
    </row>
    <row r="2" spans="1:4">
      <c r="A2" s="4" t="s">
        <v>36</v>
      </c>
    </row>
    <row r="7" spans="1:4">
      <c r="B7" s="4" t="s">
        <v>37</v>
      </c>
      <c r="C7" s="7">
        <v>0.40491623380923586</v>
      </c>
      <c r="D7" s="153"/>
    </row>
    <row r="8" spans="1:4">
      <c r="B8" s="4" t="s">
        <v>38</v>
      </c>
      <c r="C8" s="7">
        <v>0.29797465794055999</v>
      </c>
    </row>
    <row r="9" spans="1:4">
      <c r="B9" s="4" t="s">
        <v>39</v>
      </c>
      <c r="C9" s="7">
        <v>0.14350604337882181</v>
      </c>
    </row>
    <row r="10" spans="1:4">
      <c r="B10" s="4" t="s">
        <v>40</v>
      </c>
      <c r="C10" s="7">
        <v>0.10493944108196976</v>
      </c>
    </row>
    <row r="11" spans="1:4">
      <c r="B11" s="4" t="s">
        <v>43</v>
      </c>
      <c r="C11" s="7">
        <v>2.1650446311488901E-2</v>
      </c>
    </row>
    <row r="12" spans="1:4">
      <c r="B12" s="4" t="s">
        <v>44</v>
      </c>
      <c r="C12" s="7">
        <v>1.4779460812104628E-2</v>
      </c>
    </row>
    <row r="13" spans="1:4">
      <c r="B13" s="4" t="s">
        <v>42</v>
      </c>
      <c r="C13" s="7">
        <v>6.5814779481713223E-3</v>
      </c>
    </row>
    <row r="14" spans="1:4">
      <c r="B14" s="4" t="s">
        <v>41</v>
      </c>
      <c r="C14" s="7">
        <v>5.6522387176477853E-3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6"/>
  <sheetViews>
    <sheetView zoomScale="90" zoomScaleNormal="90" workbookViewId="0">
      <selection activeCell="C11" sqref="C11"/>
    </sheetView>
  </sheetViews>
  <sheetFormatPr defaultRowHeight="14.25"/>
  <cols>
    <col min="1" max="1" width="6.5546875" style="4" customWidth="1"/>
    <col min="2" max="2" width="30.6640625" style="4" bestFit="1" customWidth="1"/>
    <col min="3" max="5" width="9.21875" style="4" bestFit="1" customWidth="1"/>
    <col min="6" max="6" width="9" style="4" bestFit="1" customWidth="1"/>
    <col min="7" max="7" width="7" style="4" customWidth="1"/>
    <col min="8" max="11" width="9.21875" style="4" bestFit="1" customWidth="1"/>
    <col min="12" max="16384" width="8.88671875" style="4"/>
  </cols>
  <sheetData>
    <row r="1" spans="1:11" ht="16.5">
      <c r="A1" s="6" t="s">
        <v>22</v>
      </c>
    </row>
    <row r="2" spans="1:11">
      <c r="A2" s="4" t="s">
        <v>18</v>
      </c>
    </row>
    <row r="3" spans="1:11">
      <c r="A3" s="4" t="s">
        <v>17</v>
      </c>
    </row>
    <row r="10" spans="1:11" ht="18" customHeight="1">
      <c r="B10" s="22"/>
      <c r="C10" s="22">
        <v>2003</v>
      </c>
      <c r="D10" s="22">
        <v>2004</v>
      </c>
      <c r="E10" s="22">
        <v>2005</v>
      </c>
      <c r="F10" s="22">
        <v>2006</v>
      </c>
      <c r="G10" s="22">
        <v>2007</v>
      </c>
      <c r="H10" s="22">
        <v>2008</v>
      </c>
      <c r="I10" s="22">
        <v>2009</v>
      </c>
      <c r="J10" s="22">
        <v>2010</v>
      </c>
      <c r="K10" s="22">
        <v>2011</v>
      </c>
    </row>
    <row r="11" spans="1:11">
      <c r="B11" s="4" t="s">
        <v>19</v>
      </c>
      <c r="C11" s="21">
        <v>106.81081081081081</v>
      </c>
      <c r="D11" s="21">
        <v>109.5135135135135</v>
      </c>
      <c r="E11" s="21">
        <v>108.10810810810811</v>
      </c>
      <c r="F11" s="21">
        <v>103.78378378378379</v>
      </c>
      <c r="G11" s="21">
        <v>100</v>
      </c>
      <c r="H11" s="21">
        <v>114.16216216216215</v>
      </c>
      <c r="I11" s="21">
        <v>110.37837837837836</v>
      </c>
      <c r="J11" s="21">
        <v>107.13513513513513</v>
      </c>
      <c r="K11" s="21">
        <v>110.16216216216218</v>
      </c>
    </row>
    <row r="12" spans="1:11">
      <c r="B12" s="4" t="s">
        <v>15</v>
      </c>
      <c r="C12" s="21">
        <v>101.01332300465178</v>
      </c>
      <c r="D12" s="21">
        <v>105.31783309987684</v>
      </c>
      <c r="E12" s="21">
        <v>104.65609475128394</v>
      </c>
      <c r="F12" s="21">
        <v>97.95431306562304</v>
      </c>
      <c r="G12" s="21">
        <v>100</v>
      </c>
      <c r="H12" s="21">
        <v>106.13764569324242</v>
      </c>
      <c r="I12" s="21">
        <v>102.60982047683819</v>
      </c>
      <c r="J12" s="21">
        <v>102.21980678785931</v>
      </c>
      <c r="K12" s="21">
        <v>107.36433387277245</v>
      </c>
    </row>
    <row r="13" spans="1:11">
      <c r="B13" s="4" t="s">
        <v>16</v>
      </c>
      <c r="C13" s="21">
        <v>94.572190060023175</v>
      </c>
      <c r="D13" s="21">
        <v>96.168801201763159</v>
      </c>
      <c r="E13" s="21">
        <v>96.806887644937646</v>
      </c>
      <c r="F13" s="21">
        <v>94.383062068438861</v>
      </c>
      <c r="G13" s="21">
        <v>100</v>
      </c>
      <c r="H13" s="21">
        <v>92.970949115766331</v>
      </c>
      <c r="I13" s="21">
        <v>92.961884369319634</v>
      </c>
      <c r="J13" s="21">
        <v>95.412029544671924</v>
      </c>
      <c r="K13" s="21">
        <v>97.460263819739453</v>
      </c>
    </row>
    <row r="46" spans="19:19">
      <c r="S46" s="4" t="s">
        <v>46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5"/>
  <sheetViews>
    <sheetView zoomScale="80" zoomScaleNormal="80" workbookViewId="0">
      <selection activeCell="I7" sqref="I7"/>
    </sheetView>
  </sheetViews>
  <sheetFormatPr defaultRowHeight="14.25"/>
  <cols>
    <col min="1" max="1" width="8.88671875" style="4"/>
    <col min="2" max="2" width="32.6640625" style="4" bestFit="1" customWidth="1"/>
    <col min="3" max="6" width="8.88671875" style="4"/>
    <col min="7" max="7" width="6.21875" style="4" customWidth="1"/>
    <col min="8" max="16384" width="8.88671875" style="4"/>
  </cols>
  <sheetData>
    <row r="1" spans="1:23" ht="16.5">
      <c r="A1" s="6" t="s">
        <v>20</v>
      </c>
    </row>
    <row r="2" spans="1:23">
      <c r="A2" s="4" t="s">
        <v>18</v>
      </c>
    </row>
    <row r="3" spans="1:23">
      <c r="A3" s="4" t="s">
        <v>17</v>
      </c>
    </row>
    <row r="6" spans="1:23" ht="15">
      <c r="B6" s="22"/>
      <c r="C6" s="22">
        <v>2003</v>
      </c>
      <c r="D6" s="22">
        <v>2004</v>
      </c>
      <c r="E6" s="22">
        <v>2005</v>
      </c>
      <c r="F6" s="22">
        <v>2006</v>
      </c>
      <c r="G6" s="22">
        <v>2007</v>
      </c>
      <c r="H6" s="22">
        <v>2008</v>
      </c>
      <c r="I6" s="22">
        <v>2009</v>
      </c>
      <c r="J6" s="22">
        <v>2010</v>
      </c>
      <c r="K6" s="22">
        <v>2011</v>
      </c>
    </row>
    <row r="7" spans="1:23">
      <c r="B7" s="4" t="s">
        <v>21</v>
      </c>
      <c r="C7" s="21">
        <v>100.81466395112015</v>
      </c>
      <c r="D7" s="21">
        <v>100.30549898167006</v>
      </c>
      <c r="E7" s="21">
        <v>101.83299389002036</v>
      </c>
      <c r="F7" s="21">
        <v>100.30549898167006</v>
      </c>
      <c r="G7" s="21">
        <v>100</v>
      </c>
      <c r="H7" s="21">
        <v>99.796334012219958</v>
      </c>
      <c r="I7" s="21">
        <v>97.352342158859457</v>
      </c>
      <c r="J7" s="21">
        <v>100.20366598778003</v>
      </c>
      <c r="K7" s="21">
        <v>102.95315682281058</v>
      </c>
      <c r="O7" s="7"/>
    </row>
    <row r="8" spans="1:23" ht="18.75">
      <c r="B8" s="4" t="s">
        <v>23</v>
      </c>
      <c r="C8" s="21">
        <v>106.21221286500663</v>
      </c>
      <c r="D8" s="21">
        <v>104.59004308426576</v>
      </c>
      <c r="E8" s="21">
        <v>106.09158865103798</v>
      </c>
      <c r="F8" s="21">
        <v>103.37750286708453</v>
      </c>
      <c r="G8" s="23">
        <v>100</v>
      </c>
      <c r="H8" s="21">
        <v>90.291939462871383</v>
      </c>
      <c r="I8" s="21">
        <v>91.790170270916462</v>
      </c>
      <c r="J8" s="21">
        <v>94.711202162981479</v>
      </c>
      <c r="K8" s="21">
        <v>88.858153745048043</v>
      </c>
      <c r="O8" s="7"/>
    </row>
    <row r="9" spans="1:23" ht="18.75">
      <c r="B9" s="4" t="s">
        <v>24</v>
      </c>
      <c r="C9" s="21">
        <v>105.35393235700658</v>
      </c>
      <c r="D9" s="21">
        <v>104.2714947296944</v>
      </c>
      <c r="E9" s="21">
        <v>104.18194005531932</v>
      </c>
      <c r="F9" s="21">
        <v>103.06264752840306</v>
      </c>
      <c r="G9" s="21">
        <v>100</v>
      </c>
      <c r="H9" s="21">
        <v>90.476208727081328</v>
      </c>
      <c r="I9" s="21">
        <v>94.28655565485353</v>
      </c>
      <c r="J9" s="21">
        <v>94.5186997195608</v>
      </c>
      <c r="K9" s="21">
        <v>86.309304626743014</v>
      </c>
      <c r="O9" s="7"/>
    </row>
    <row r="10" spans="1:23">
      <c r="C10" s="21"/>
      <c r="D10" s="21"/>
      <c r="E10" s="21"/>
      <c r="F10" s="21"/>
      <c r="G10" s="21"/>
      <c r="H10" s="21"/>
      <c r="I10" s="21"/>
      <c r="J10" s="21"/>
      <c r="K10" s="21"/>
      <c r="M10" s="7"/>
      <c r="P10" s="21"/>
      <c r="Q10" s="21"/>
      <c r="R10" s="21"/>
      <c r="S10" s="21"/>
      <c r="T10" s="21"/>
      <c r="U10" s="21"/>
      <c r="V10" s="21"/>
      <c r="W10" s="21"/>
    </row>
    <row r="11" spans="1:23">
      <c r="M11" s="7"/>
      <c r="P11" s="21"/>
      <c r="Q11" s="21"/>
      <c r="R11" s="21"/>
      <c r="S11" s="21"/>
      <c r="T11" s="21"/>
      <c r="U11" s="21"/>
      <c r="V11" s="21"/>
      <c r="W11" s="21"/>
    </row>
    <row r="12" spans="1:23">
      <c r="C12" s="21"/>
      <c r="D12" s="21"/>
      <c r="E12" s="21"/>
      <c r="F12" s="21"/>
      <c r="G12" s="21"/>
      <c r="H12" s="21"/>
      <c r="I12" s="21"/>
      <c r="J12" s="21"/>
      <c r="M12" s="7"/>
      <c r="P12" s="21"/>
      <c r="Q12" s="21"/>
      <c r="R12" s="21"/>
      <c r="S12" s="21"/>
      <c r="T12" s="21"/>
      <c r="U12" s="21"/>
      <c r="V12" s="21"/>
      <c r="W12" s="21"/>
    </row>
    <row r="13" spans="1:23">
      <c r="C13" s="21"/>
      <c r="D13" s="21"/>
      <c r="E13" s="21"/>
      <c r="F13" s="21"/>
      <c r="G13" s="21"/>
      <c r="H13" s="21"/>
      <c r="I13" s="21"/>
      <c r="J13" s="21"/>
      <c r="M13" s="7"/>
      <c r="P13" s="21"/>
      <c r="Q13" s="21"/>
      <c r="R13" s="21"/>
      <c r="S13" s="21"/>
      <c r="T13" s="21"/>
      <c r="U13" s="21"/>
      <c r="V13" s="21"/>
      <c r="W13" s="21"/>
    </row>
    <row r="14" spans="1:23">
      <c r="C14" s="21"/>
      <c r="D14" s="21"/>
      <c r="E14" s="21"/>
      <c r="F14" s="21"/>
      <c r="G14" s="21"/>
      <c r="H14" s="21"/>
      <c r="I14" s="21"/>
      <c r="J14" s="21"/>
      <c r="M14" s="7"/>
    </row>
    <row r="15" spans="1:23" ht="15" customHeight="1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"/>
  <sheetViews>
    <sheetView zoomScale="90" zoomScaleNormal="90" workbookViewId="0">
      <selection activeCell="D6" sqref="D6"/>
    </sheetView>
  </sheetViews>
  <sheetFormatPr defaultRowHeight="12.75"/>
  <cols>
    <col min="1" max="1" width="8.88671875" style="9"/>
    <col min="2" max="2" width="19.6640625" style="9" bestFit="1" customWidth="1"/>
    <col min="3" max="11" width="8.88671875" style="9"/>
    <col min="12" max="12" width="2.21875" style="9" customWidth="1"/>
    <col min="13" max="13" width="9.109375" style="9" customWidth="1"/>
    <col min="14" max="16384" width="8.88671875" style="9"/>
  </cols>
  <sheetData>
    <row r="1" spans="1:16">
      <c r="A1" s="9" t="s">
        <v>110</v>
      </c>
    </row>
    <row r="2" spans="1:16">
      <c r="A2" s="9" t="s">
        <v>111</v>
      </c>
    </row>
    <row r="4" spans="1:16">
      <c r="M4" s="11"/>
      <c r="N4" s="28"/>
    </row>
    <row r="5" spans="1:16" ht="15">
      <c r="B5" s="22"/>
      <c r="C5" s="22">
        <v>2003</v>
      </c>
      <c r="D5" s="22">
        <v>2004</v>
      </c>
      <c r="E5" s="22">
        <v>2005</v>
      </c>
      <c r="F5" s="22">
        <v>2006</v>
      </c>
      <c r="G5" s="22">
        <v>2007</v>
      </c>
      <c r="H5" s="22">
        <v>2008</v>
      </c>
      <c r="I5" s="22">
        <v>2009</v>
      </c>
      <c r="J5" s="22">
        <v>2010</v>
      </c>
      <c r="K5" s="22">
        <v>2011</v>
      </c>
    </row>
    <row r="6" spans="1:16">
      <c r="B6" s="9" t="s">
        <v>28</v>
      </c>
      <c r="C6" s="9">
        <v>149</v>
      </c>
      <c r="D6" s="9">
        <v>148</v>
      </c>
      <c r="E6" s="9">
        <v>147</v>
      </c>
      <c r="F6" s="9">
        <v>142</v>
      </c>
      <c r="G6" s="9">
        <v>144</v>
      </c>
      <c r="H6" s="9">
        <v>137</v>
      </c>
      <c r="I6" s="9">
        <v>137</v>
      </c>
      <c r="J6" s="9">
        <v>145</v>
      </c>
      <c r="K6" s="9">
        <v>146</v>
      </c>
      <c r="M6" s="19"/>
      <c r="P6" s="28"/>
    </row>
    <row r="7" spans="1:16">
      <c r="B7" s="9" t="s">
        <v>29</v>
      </c>
      <c r="C7" s="17">
        <v>83</v>
      </c>
      <c r="D7" s="17">
        <v>77</v>
      </c>
      <c r="E7" s="17">
        <v>74</v>
      </c>
      <c r="F7" s="17">
        <v>72</v>
      </c>
      <c r="G7" s="17">
        <v>65</v>
      </c>
      <c r="H7" s="17">
        <v>55</v>
      </c>
      <c r="I7" s="18">
        <v>57</v>
      </c>
      <c r="J7" s="18">
        <v>63</v>
      </c>
      <c r="K7" s="9">
        <v>57</v>
      </c>
      <c r="M7" s="19"/>
    </row>
    <row r="8" spans="1:16">
      <c r="B8" s="9" t="s">
        <v>30</v>
      </c>
      <c r="C8" s="17">
        <v>113</v>
      </c>
      <c r="D8" s="17">
        <v>108</v>
      </c>
      <c r="E8" s="17">
        <v>108</v>
      </c>
      <c r="F8" s="17">
        <v>104</v>
      </c>
      <c r="G8" s="17">
        <v>103</v>
      </c>
      <c r="H8" s="17">
        <v>94</v>
      </c>
      <c r="I8" s="17">
        <v>95</v>
      </c>
      <c r="J8" s="17">
        <v>101</v>
      </c>
      <c r="K8" s="9">
        <v>99</v>
      </c>
      <c r="M8" s="19"/>
    </row>
    <row r="9" spans="1:16">
      <c r="C9" s="20"/>
      <c r="D9" s="20"/>
      <c r="E9" s="20"/>
      <c r="F9" s="20"/>
      <c r="G9" s="20"/>
      <c r="H9" s="20"/>
      <c r="I9" s="20"/>
      <c r="J9" s="20"/>
      <c r="K9" s="20"/>
      <c r="M9" s="19"/>
    </row>
    <row r="10" spans="1:16">
      <c r="M10" s="19"/>
    </row>
    <row r="11" spans="1:16">
      <c r="M11" s="19"/>
    </row>
    <row r="12" spans="1:16">
      <c r="M12" s="19"/>
    </row>
    <row r="13" spans="1:16">
      <c r="M13" s="19"/>
    </row>
    <row r="14" spans="1:16">
      <c r="M14" s="19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4" sqref="D4"/>
    </sheetView>
  </sheetViews>
  <sheetFormatPr defaultRowHeight="15"/>
  <cols>
    <col min="3" max="3" width="9.44140625" bestFit="1" customWidth="1"/>
  </cols>
  <sheetData>
    <row r="1" spans="1:4">
      <c r="A1" t="s">
        <v>104</v>
      </c>
    </row>
    <row r="2" spans="1:4">
      <c r="A2" t="s">
        <v>108</v>
      </c>
    </row>
    <row r="4" spans="1:4">
      <c r="C4" t="s">
        <v>98</v>
      </c>
      <c r="D4" s="174">
        <v>0.31</v>
      </c>
    </row>
    <row r="5" spans="1:4">
      <c r="C5" t="s">
        <v>99</v>
      </c>
      <c r="D5" s="174">
        <v>0.44</v>
      </c>
    </row>
    <row r="6" spans="1:4">
      <c r="C6" t="s">
        <v>100</v>
      </c>
      <c r="D6" s="174">
        <v>0.19</v>
      </c>
    </row>
    <row r="7" spans="1:4">
      <c r="C7" t="s">
        <v>101</v>
      </c>
      <c r="D7" s="174">
        <v>0.04</v>
      </c>
    </row>
    <row r="8" spans="1:4">
      <c r="C8" t="s">
        <v>102</v>
      </c>
      <c r="D8" s="174">
        <v>0.01</v>
      </c>
    </row>
    <row r="9" spans="1:4">
      <c r="C9" t="s">
        <v>103</v>
      </c>
      <c r="D9" s="174">
        <v>0.01</v>
      </c>
    </row>
    <row r="10" spans="1:4">
      <c r="D10" s="17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  <vt:lpstr>6.15</vt:lpstr>
      <vt:lpstr>6.16</vt:lpstr>
    </vt:vector>
  </TitlesOfParts>
  <Company>Defra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T</dc:creator>
  <cp:lastModifiedBy>Jo</cp:lastModifiedBy>
  <dcterms:created xsi:type="dcterms:W3CDTF">2013-04-16T14:13:11Z</dcterms:created>
  <dcterms:modified xsi:type="dcterms:W3CDTF">2013-06-20T14:41:36Z</dcterms:modified>
</cp:coreProperties>
</file>